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theme/theme1.xml" ContentType="application/vnd.openxmlformats-officedocument.theme+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32.xml" ContentType="application/vnd.openxmlformats-officedocument.spreadsheetml.worksheet+xml"/>
  <Override PartName="/xl/styles.xml" ContentType="application/vnd.openxmlformats-officedocument.spreadsheetml.styles+xml"/>
  <Override PartName="/xl/calcChain.xml" ContentType="application/vnd.openxmlformats-officedocument.spreadsheetml.calcChain+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comments1.xml" ContentType="application/vnd.openxmlformats-officedocument.spreadsheetml.comments+xml"/>
  <Override PartName="/xl/externalLinks/externalLink1.xml" ContentType="application/vnd.openxmlformats-officedocument.spreadsheetml.externalLink+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9040" windowHeight="15840" tabRatio="919" activeTab="10"/>
  </bookViews>
  <sheets>
    <sheet name="Info" sheetId="70" r:id="rId1"/>
    <sheet name="1. key ratios" sheetId="6" r:id="rId2"/>
    <sheet name="2. SOFP" sheetId="92" r:id="rId3"/>
    <sheet name="3. SOPL" sheetId="93" r:id="rId4"/>
    <sheet name="4. Off-balance" sheetId="94" r:id="rId5"/>
    <sheet name="5. RWA" sheetId="71" r:id="rId6"/>
    <sheet name="6. Administrators-shareholders" sheetId="52" r:id="rId7"/>
    <sheet name="7. LI1" sheetId="72" r:id="rId8"/>
    <sheet name="8. LI2" sheetId="73" r:id="rId9"/>
    <sheet name="9. Capital" sheetId="28" r:id="rId10"/>
    <sheet name="9.1. Capital Requirements" sheetId="77" r:id="rId11"/>
    <sheet name="9.2. MREL1" sheetId="105" state="hidden" r:id="rId12"/>
    <sheet name="9.3. MREL2" sheetId="106" state="hidden" r:id="rId13"/>
    <sheet name="10. CC2" sheetId="69" r:id="rId14"/>
    <sheet name="11. CRWA" sheetId="35" r:id="rId15"/>
    <sheet name="12. CRM" sheetId="64" r:id="rId16"/>
    <sheet name="13. CRME" sheetId="74" r:id="rId17"/>
    <sheet name="14. LCR" sheetId="36" r:id="rId18"/>
    <sheet name="15. CCR" sheetId="37" r:id="rId19"/>
    <sheet name="15.1. LR" sheetId="79" r:id="rId20"/>
    <sheet name="15.2. CVA" sheetId="107" r:id="rId21"/>
    <sheet name="16. NSFR" sheetId="80" r:id="rId22"/>
    <sheet name=" 17. Residual Maturity" sheetId="95" r:id="rId23"/>
    <sheet name="18. Assets by Exposure classes" sheetId="96" r:id="rId24"/>
    <sheet name="19. Assets by Risk Sectors" sheetId="97" r:id="rId25"/>
    <sheet name="20. Reserves" sheetId="98" r:id="rId26"/>
    <sheet name="21. NPL" sheetId="99" r:id="rId27"/>
    <sheet name="22. Quality" sheetId="100" r:id="rId28"/>
    <sheet name="23. LTV" sheetId="101" r:id="rId29"/>
    <sheet name="24. Risk Sector" sheetId="102" r:id="rId30"/>
    <sheet name="25. Collateral" sheetId="103" r:id="rId31"/>
    <sheet name="26. Retail Products" sheetId="104" r:id="rId32"/>
  </sheets>
  <externalReferences>
    <externalReference r:id="rId33"/>
    <externalReference r:id="rId34"/>
    <externalReference r:id="rId35"/>
  </externalReferences>
  <definedNames>
    <definedName name="_cur1">'[1]Appl (2)'!$F$2:$F$7200</definedName>
    <definedName name="_cur2">'[1]Appl (2)'!$H$2:$H$7200</definedName>
    <definedName name="_sum1">'[1]Appl (2)'!$E$2:$E$7200</definedName>
    <definedName name="_sum2">'[1]Appl (2)'!$G$2:$G$7200</definedName>
    <definedName name="ACC_BALACC" localSheetId="22">#REF!</definedName>
    <definedName name="ACC_BALACC" localSheetId="20">#REF!</definedName>
    <definedName name="ACC_BALACC" localSheetId="2">#REF!</definedName>
    <definedName name="ACC_BALACC" localSheetId="26">#REF!</definedName>
    <definedName name="ACC_BALACC" localSheetId="27">#REF!</definedName>
    <definedName name="ACC_BALACC" localSheetId="28">#REF!</definedName>
    <definedName name="ACC_BALACC" localSheetId="29">#REF!</definedName>
    <definedName name="ACC_BALACC" localSheetId="3">#REF!</definedName>
    <definedName name="ACC_BALACC" localSheetId="4">#REF!</definedName>
    <definedName name="ACC_BALACC" localSheetId="10">#REF!</definedName>
    <definedName name="ACC_BALACC" localSheetId="12">#REF!</definedName>
    <definedName name="ACC_BALACC">#REF!</definedName>
    <definedName name="ACC_CRS" localSheetId="22">#REF!</definedName>
    <definedName name="ACC_CRS" localSheetId="20">#REF!</definedName>
    <definedName name="ACC_CRS" localSheetId="2">#REF!</definedName>
    <definedName name="ACC_CRS" localSheetId="26">#REF!</definedName>
    <definedName name="ACC_CRS" localSheetId="27">#REF!</definedName>
    <definedName name="ACC_CRS" localSheetId="28">#REF!</definedName>
    <definedName name="ACC_CRS" localSheetId="29">#REF!</definedName>
    <definedName name="ACC_CRS" localSheetId="3">#REF!</definedName>
    <definedName name="ACC_CRS" localSheetId="4">#REF!</definedName>
    <definedName name="ACC_CRS" localSheetId="10">#REF!</definedName>
    <definedName name="ACC_CRS" localSheetId="12">#REF!</definedName>
    <definedName name="ACC_CRS">#REF!</definedName>
    <definedName name="ACC_DBS" localSheetId="22">#REF!</definedName>
    <definedName name="ACC_DBS" localSheetId="20">#REF!</definedName>
    <definedName name="ACC_DBS" localSheetId="2">#REF!</definedName>
    <definedName name="ACC_DBS" localSheetId="26">#REF!</definedName>
    <definedName name="ACC_DBS" localSheetId="27">#REF!</definedName>
    <definedName name="ACC_DBS" localSheetId="28">#REF!</definedName>
    <definedName name="ACC_DBS" localSheetId="29">#REF!</definedName>
    <definedName name="ACC_DBS" localSheetId="3">#REF!</definedName>
    <definedName name="ACC_DBS" localSheetId="4">#REF!</definedName>
    <definedName name="ACC_DBS" localSheetId="10">#REF!</definedName>
    <definedName name="ACC_DBS" localSheetId="12">#REF!</definedName>
    <definedName name="ACC_DBS">#REF!</definedName>
    <definedName name="ACC_ISO" localSheetId="22">#REF!</definedName>
    <definedName name="ACC_ISO" localSheetId="20">#REF!</definedName>
    <definedName name="ACC_ISO" localSheetId="2">#REF!</definedName>
    <definedName name="ACC_ISO" localSheetId="26">#REF!</definedName>
    <definedName name="ACC_ISO" localSheetId="27">#REF!</definedName>
    <definedName name="ACC_ISO" localSheetId="28">#REF!</definedName>
    <definedName name="ACC_ISO" localSheetId="29">#REF!</definedName>
    <definedName name="ACC_ISO" localSheetId="3">#REF!</definedName>
    <definedName name="ACC_ISO" localSheetId="4">#REF!</definedName>
    <definedName name="ACC_ISO" localSheetId="10">#REF!</definedName>
    <definedName name="ACC_ISO" localSheetId="12">#REF!</definedName>
    <definedName name="ACC_ISO">#REF!</definedName>
    <definedName name="ACC_SALDO" localSheetId="22">#REF!</definedName>
    <definedName name="ACC_SALDO" localSheetId="20">#REF!</definedName>
    <definedName name="ACC_SALDO" localSheetId="2">#REF!</definedName>
    <definedName name="ACC_SALDO" localSheetId="26">#REF!</definedName>
    <definedName name="ACC_SALDO" localSheetId="27">#REF!</definedName>
    <definedName name="ACC_SALDO" localSheetId="28">#REF!</definedName>
    <definedName name="ACC_SALDO" localSheetId="29">#REF!</definedName>
    <definedName name="ACC_SALDO" localSheetId="3">#REF!</definedName>
    <definedName name="ACC_SALDO" localSheetId="4">#REF!</definedName>
    <definedName name="ACC_SALDO" localSheetId="10">#REF!</definedName>
    <definedName name="ACC_SALDO" localSheetId="12">#REF!</definedName>
    <definedName name="ACC_SALDO">#REF!</definedName>
    <definedName name="BS_BALACC" localSheetId="22">#REF!</definedName>
    <definedName name="BS_BALACC" localSheetId="20">#REF!</definedName>
    <definedName name="BS_BALACC" localSheetId="2">#REF!</definedName>
    <definedName name="BS_BALACC" localSheetId="26">#REF!</definedName>
    <definedName name="BS_BALACC" localSheetId="27">#REF!</definedName>
    <definedName name="BS_BALACC" localSheetId="28">#REF!</definedName>
    <definedName name="BS_BALACC" localSheetId="29">#REF!</definedName>
    <definedName name="BS_BALACC" localSheetId="3">#REF!</definedName>
    <definedName name="BS_BALACC" localSheetId="4">#REF!</definedName>
    <definedName name="BS_BALACC" localSheetId="10">#REF!</definedName>
    <definedName name="BS_BALACC" localSheetId="12">#REF!</definedName>
    <definedName name="BS_BALACC">#REF!</definedName>
    <definedName name="BS_BALANCE" localSheetId="22">#REF!</definedName>
    <definedName name="BS_BALANCE" localSheetId="20">#REF!</definedName>
    <definedName name="BS_BALANCE" localSheetId="2">#REF!</definedName>
    <definedName name="BS_BALANCE" localSheetId="26">#REF!</definedName>
    <definedName name="BS_BALANCE" localSheetId="27">#REF!</definedName>
    <definedName name="BS_BALANCE" localSheetId="28">#REF!</definedName>
    <definedName name="BS_BALANCE" localSheetId="29">#REF!</definedName>
    <definedName name="BS_BALANCE" localSheetId="3">#REF!</definedName>
    <definedName name="BS_BALANCE" localSheetId="4">#REF!</definedName>
    <definedName name="BS_BALANCE" localSheetId="10">#REF!</definedName>
    <definedName name="BS_BALANCE" localSheetId="12">#REF!</definedName>
    <definedName name="BS_BALANCE">#REF!</definedName>
    <definedName name="BS_CR" localSheetId="22">#REF!</definedName>
    <definedName name="BS_CR" localSheetId="20">#REF!</definedName>
    <definedName name="BS_CR" localSheetId="2">#REF!</definedName>
    <definedName name="BS_CR" localSheetId="26">#REF!</definedName>
    <definedName name="BS_CR" localSheetId="27">#REF!</definedName>
    <definedName name="BS_CR" localSheetId="28">#REF!</definedName>
    <definedName name="BS_CR" localSheetId="29">#REF!</definedName>
    <definedName name="BS_CR" localSheetId="3">#REF!</definedName>
    <definedName name="BS_CR" localSheetId="4">#REF!</definedName>
    <definedName name="BS_CR" localSheetId="10">#REF!</definedName>
    <definedName name="BS_CR" localSheetId="12">#REF!</definedName>
    <definedName name="BS_CR">#REF!</definedName>
    <definedName name="BS_CR_EQU" localSheetId="22">#REF!</definedName>
    <definedName name="BS_CR_EQU" localSheetId="20">#REF!</definedName>
    <definedName name="BS_CR_EQU" localSheetId="2">#REF!</definedName>
    <definedName name="BS_CR_EQU" localSheetId="26">#REF!</definedName>
    <definedName name="BS_CR_EQU" localSheetId="27">#REF!</definedName>
    <definedName name="BS_CR_EQU" localSheetId="28">#REF!</definedName>
    <definedName name="BS_CR_EQU" localSheetId="29">#REF!</definedName>
    <definedName name="BS_CR_EQU" localSheetId="3">#REF!</definedName>
    <definedName name="BS_CR_EQU" localSheetId="4">#REF!</definedName>
    <definedName name="BS_CR_EQU" localSheetId="10">#REF!</definedName>
    <definedName name="BS_CR_EQU" localSheetId="12">#REF!</definedName>
    <definedName name="BS_CR_EQU">#REF!</definedName>
    <definedName name="BS_DB" localSheetId="22">#REF!</definedName>
    <definedName name="BS_DB" localSheetId="20">#REF!</definedName>
    <definedName name="BS_DB" localSheetId="2">#REF!</definedName>
    <definedName name="BS_DB" localSheetId="26">#REF!</definedName>
    <definedName name="BS_DB" localSheetId="27">#REF!</definedName>
    <definedName name="BS_DB" localSheetId="28">#REF!</definedName>
    <definedName name="BS_DB" localSheetId="29">#REF!</definedName>
    <definedName name="BS_DB" localSheetId="3">#REF!</definedName>
    <definedName name="BS_DB" localSheetId="4">#REF!</definedName>
    <definedName name="BS_DB" localSheetId="10">#REF!</definedName>
    <definedName name="BS_DB" localSheetId="12">#REF!</definedName>
    <definedName name="BS_DB">#REF!</definedName>
    <definedName name="BS_DB_EQU" localSheetId="22">#REF!</definedName>
    <definedName name="BS_DB_EQU" localSheetId="20">#REF!</definedName>
    <definedName name="BS_DB_EQU" localSheetId="2">#REF!</definedName>
    <definedName name="BS_DB_EQU" localSheetId="26">#REF!</definedName>
    <definedName name="BS_DB_EQU" localSheetId="27">#REF!</definedName>
    <definedName name="BS_DB_EQU" localSheetId="28">#REF!</definedName>
    <definedName name="BS_DB_EQU" localSheetId="29">#REF!</definedName>
    <definedName name="BS_DB_EQU" localSheetId="3">#REF!</definedName>
    <definedName name="BS_DB_EQU" localSheetId="4">#REF!</definedName>
    <definedName name="BS_DB_EQU" localSheetId="10">#REF!</definedName>
    <definedName name="BS_DB_EQU" localSheetId="12">#REF!</definedName>
    <definedName name="BS_DB_EQU">#REF!</definedName>
    <definedName name="BS_DT" localSheetId="22">#REF!</definedName>
    <definedName name="BS_DT" localSheetId="20">#REF!</definedName>
    <definedName name="BS_DT" localSheetId="2">#REF!</definedName>
    <definedName name="BS_DT" localSheetId="26">#REF!</definedName>
    <definedName name="BS_DT" localSheetId="27">#REF!</definedName>
    <definedName name="BS_DT" localSheetId="28">#REF!</definedName>
    <definedName name="BS_DT" localSheetId="29">#REF!</definedName>
    <definedName name="BS_DT" localSheetId="3">#REF!</definedName>
    <definedName name="BS_DT" localSheetId="4">#REF!</definedName>
    <definedName name="BS_DT" localSheetId="10">#REF!</definedName>
    <definedName name="BS_DT" localSheetId="12">#REF!</definedName>
    <definedName name="BS_DT">#REF!</definedName>
    <definedName name="BS_ISO" localSheetId="22">#REF!</definedName>
    <definedName name="BS_ISO" localSheetId="20">#REF!</definedName>
    <definedName name="BS_ISO" localSheetId="2">#REF!</definedName>
    <definedName name="BS_ISO" localSheetId="26">#REF!</definedName>
    <definedName name="BS_ISO" localSheetId="27">#REF!</definedName>
    <definedName name="BS_ISO" localSheetId="28">#REF!</definedName>
    <definedName name="BS_ISO" localSheetId="29">#REF!</definedName>
    <definedName name="BS_ISO" localSheetId="3">#REF!</definedName>
    <definedName name="BS_ISO" localSheetId="4">#REF!</definedName>
    <definedName name="BS_ISO" localSheetId="10">#REF!</definedName>
    <definedName name="BS_ISO" localSheetId="12">#REF!</definedName>
    <definedName name="BS_ISO">#REF!</definedName>
    <definedName name="CurrentDate" localSheetId="22">#REF!</definedName>
    <definedName name="CurrentDate" localSheetId="20">#REF!</definedName>
    <definedName name="CurrentDate" localSheetId="2">#REF!</definedName>
    <definedName name="CurrentDate" localSheetId="26">#REF!</definedName>
    <definedName name="CurrentDate" localSheetId="27">#REF!</definedName>
    <definedName name="CurrentDate" localSheetId="28">#REF!</definedName>
    <definedName name="CurrentDate" localSheetId="29">#REF!</definedName>
    <definedName name="CurrentDate" localSheetId="3">#REF!</definedName>
    <definedName name="CurrentDate" localSheetId="4">#REF!</definedName>
    <definedName name="CurrentDate" localSheetId="10">#REF!</definedName>
    <definedName name="CurrentDate" localSheetId="12">#REF!</definedName>
    <definedName name="CurrentDate">#REF!</definedName>
    <definedName name="date">'[1]Appl (2)'!$B$2:$B$7200</definedName>
    <definedName name="date1">'[1]Appl (2)'!$C$2:$C$7200</definedName>
    <definedName name="L_FORMULAS_GEO">[2]ListSheet!$W$2:$W$15</definedName>
    <definedName name="Sheet" localSheetId="11">[3]Sheet2!$H$5:$H$31</definedName>
    <definedName name="Sheet" localSheetId="12">[3]Sheet2!$H$5:$H$31</definedName>
    <definedName name="Sheet">[3]Sheet2!$H$5:$H$31</definedName>
    <definedName name="საკრედიტო" localSheetId="11">[3]Sheet2!$B$6:$B$8</definedName>
    <definedName name="საკრედიტო" localSheetId="12">[3]Sheet2!$B$6:$B$8</definedName>
    <definedName name="საკრედიტო">[3]Sheet2!$B$6:$B$8</definedName>
    <definedName name="ფაილი" localSheetId="11">[3]Sheet2!$B$2:$B$3</definedName>
    <definedName name="ფაილი" localSheetId="12">[3]Sheet2!$B$2:$B$3</definedName>
    <definedName name="ფაილი">[3]Sheet2!$B$2:$B$3</definedName>
    <definedName name="ცვლილება_კორექტირება_რეგულაციაში" localSheetId="11">[3]Sheet2!$K$5:$K$9</definedName>
    <definedName name="ცვლილება_კორექტირება_რეგულაციაში" localSheetId="12">[3]Sheet2!$K$5:$K$9</definedName>
    <definedName name="ცვლილება_კორექტირება_რეგულაციაში">[3]Sheet2!$K$5:$K$9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107" l="1"/>
  <c r="D6" i="107"/>
  <c r="C6" i="107"/>
  <c r="P6" i="37"/>
  <c r="O6" i="37"/>
  <c r="N6" i="37"/>
  <c r="M6" i="37"/>
  <c r="L6" i="37"/>
  <c r="J6" i="37"/>
  <c r="B2" i="37" l="1"/>
  <c r="B1" i="37"/>
  <c r="C46" i="6" l="1"/>
  <c r="C45" i="6"/>
  <c r="C44" i="6"/>
  <c r="C50" i="6"/>
  <c r="C49" i="6"/>
  <c r="C48" i="6"/>
  <c r="B1" i="107" l="1"/>
  <c r="C63" i="92" l="1"/>
  <c r="E8" i="37" l="1"/>
  <c r="C31" i="79" l="1"/>
  <c r="D8" i="37"/>
  <c r="C22" i="74" l="1"/>
  <c r="C38" i="94" l="1"/>
  <c r="Q33" i="37" l="1"/>
  <c r="I33" i="37"/>
  <c r="Q32" i="37"/>
  <c r="I32" i="37"/>
  <c r="Q31" i="37"/>
  <c r="I31" i="37"/>
  <c r="I30" i="37"/>
  <c r="Q29" i="37"/>
  <c r="I29" i="37"/>
  <c r="Q28" i="37"/>
  <c r="I28" i="37"/>
  <c r="Q27" i="37"/>
  <c r="Q26" i="37" s="1"/>
  <c r="I27" i="37"/>
  <c r="I26" i="37"/>
  <c r="Q25" i="37"/>
  <c r="I25" i="37"/>
  <c r="Q24" i="37"/>
  <c r="I24" i="37"/>
  <c r="Q23" i="37"/>
  <c r="I23" i="37"/>
  <c r="I22" i="37"/>
  <c r="Q21" i="37"/>
  <c r="I21" i="37"/>
  <c r="Q20" i="37"/>
  <c r="I20" i="37"/>
  <c r="Q19" i="37"/>
  <c r="I19" i="37"/>
  <c r="I18" i="37"/>
  <c r="Q17" i="37"/>
  <c r="I17" i="37"/>
  <c r="Q16" i="37"/>
  <c r="I16" i="37"/>
  <c r="Q15" i="37"/>
  <c r="I15" i="37"/>
  <c r="Q14" i="37"/>
  <c r="I14" i="37"/>
  <c r="Q13" i="37"/>
  <c r="Q9" i="37" s="1"/>
  <c r="I13" i="37"/>
  <c r="Q12" i="37"/>
  <c r="I12" i="37"/>
  <c r="Q11" i="37"/>
  <c r="I11" i="37"/>
  <c r="I10" i="37"/>
  <c r="P9" i="37"/>
  <c r="O9" i="37"/>
  <c r="N9" i="37"/>
  <c r="M9" i="37"/>
  <c r="L9" i="37"/>
  <c r="K9" i="37"/>
  <c r="J9" i="37"/>
  <c r="G9" i="37"/>
  <c r="F9" i="37"/>
  <c r="I9" i="37" s="1"/>
  <c r="C9" i="37"/>
  <c r="P8" i="37"/>
  <c r="O8" i="37"/>
  <c r="O34" i="37" s="1"/>
  <c r="N8" i="37"/>
  <c r="N34" i="37" s="1"/>
  <c r="M8" i="37"/>
  <c r="M34" i="37" s="1"/>
  <c r="L8" i="37"/>
  <c r="L34" i="37" s="1"/>
  <c r="K8" i="37"/>
  <c r="K6" i="37" s="1"/>
  <c r="K34" i="37" s="1"/>
  <c r="J8" i="37"/>
  <c r="G8" i="37"/>
  <c r="F8" i="37"/>
  <c r="I8" i="37" s="1"/>
  <c r="C8" i="37"/>
  <c r="P7" i="37"/>
  <c r="O7" i="37"/>
  <c r="N7" i="37"/>
  <c r="M7" i="37"/>
  <c r="L7" i="37"/>
  <c r="K7" i="37"/>
  <c r="J7" i="37"/>
  <c r="G7" i="37"/>
  <c r="F7" i="37"/>
  <c r="I7" i="37" s="1"/>
  <c r="C7" i="37"/>
  <c r="C6" i="37" s="1"/>
  <c r="C34" i="37" s="1"/>
  <c r="P34" i="37"/>
  <c r="G6" i="37"/>
  <c r="G34" i="37" s="1"/>
  <c r="C11" i="79" s="1"/>
  <c r="F6" i="37"/>
  <c r="F34" i="37" s="1"/>
  <c r="E34" i="37"/>
  <c r="C13" i="79" s="1"/>
  <c r="D6" i="37"/>
  <c r="D34" i="37" s="1"/>
  <c r="C26" i="79"/>
  <c r="C22" i="79"/>
  <c r="C8" i="79"/>
  <c r="Q18" i="37" l="1"/>
  <c r="Q30" i="37"/>
  <c r="I6" i="37"/>
  <c r="J34" i="37"/>
  <c r="Q10" i="37"/>
  <c r="Q22" i="37"/>
  <c r="Q8" i="37"/>
  <c r="I34" i="37"/>
  <c r="C12" i="79" s="1"/>
  <c r="C14" i="79" s="1"/>
  <c r="C32" i="79" s="1"/>
  <c r="C34" i="79" s="1"/>
  <c r="C10" i="79"/>
  <c r="Q7" i="37"/>
  <c r="Q6" i="37" s="1"/>
  <c r="Q34" i="37" s="1"/>
  <c r="F6" i="107" l="1"/>
  <c r="H8" i="74" l="1"/>
  <c r="H45" i="93" l="1"/>
  <c r="D38" i="94"/>
  <c r="B2" i="106" l="1"/>
  <c r="B1" i="106"/>
  <c r="B1" i="105"/>
  <c r="B2" i="105"/>
  <c r="B19" i="105" l="1"/>
  <c r="E12" i="106"/>
  <c r="D12" i="106"/>
  <c r="C12" i="106"/>
  <c r="B12" i="106"/>
  <c r="E11" i="106"/>
  <c r="D11" i="106"/>
  <c r="C11" i="106"/>
  <c r="B11" i="106"/>
  <c r="E10" i="106"/>
  <c r="D10" i="106"/>
  <c r="C10" i="106"/>
  <c r="B10" i="106"/>
  <c r="F9" i="106"/>
  <c r="E9" i="106"/>
  <c r="D9" i="106"/>
  <c r="C9" i="106"/>
  <c r="B9" i="106"/>
  <c r="B11" i="105"/>
  <c r="F10" i="106" l="1"/>
  <c r="F12" i="106"/>
  <c r="F11" i="106"/>
  <c r="C22" i="95" l="1"/>
  <c r="H21" i="95"/>
  <c r="B1" i="94" l="1"/>
  <c r="B1" i="93"/>
  <c r="B1" i="92"/>
  <c r="B1" i="104" l="1"/>
  <c r="B1" i="103"/>
  <c r="B1" i="102"/>
  <c r="B1" i="101"/>
  <c r="B1" i="100"/>
  <c r="B1" i="99"/>
  <c r="B1" i="98"/>
  <c r="B1" i="97"/>
  <c r="B1" i="96"/>
  <c r="B1" i="95"/>
  <c r="C10" i="99" l="1"/>
  <c r="C18" i="99"/>
  <c r="C7" i="98"/>
  <c r="D7" i="98"/>
  <c r="C10" i="98"/>
  <c r="D10" i="98"/>
  <c r="H7" i="97"/>
  <c r="H8" i="97"/>
  <c r="H9" i="97"/>
  <c r="H10" i="97"/>
  <c r="H11" i="97"/>
  <c r="H12" i="97"/>
  <c r="H13" i="97"/>
  <c r="H14" i="97"/>
  <c r="H15" i="97"/>
  <c r="H16" i="97"/>
  <c r="H17" i="97"/>
  <c r="H18" i="97"/>
  <c r="H19" i="97"/>
  <c r="H20" i="97"/>
  <c r="H21" i="97"/>
  <c r="H22" i="97"/>
  <c r="H23" i="97"/>
  <c r="H24" i="97"/>
  <c r="H25" i="97"/>
  <c r="H26" i="97"/>
  <c r="H27" i="97"/>
  <c r="H28" i="97"/>
  <c r="H29" i="97"/>
  <c r="H30" i="97"/>
  <c r="H31" i="97"/>
  <c r="H32" i="97"/>
  <c r="H33" i="97"/>
  <c r="C34" i="97"/>
  <c r="D34" i="97"/>
  <c r="E34" i="97"/>
  <c r="F34" i="97"/>
  <c r="G34" i="97"/>
  <c r="H7" i="96"/>
  <c r="H8" i="96"/>
  <c r="H9" i="96"/>
  <c r="H10" i="96"/>
  <c r="H11" i="96"/>
  <c r="H12" i="96"/>
  <c r="H13" i="96"/>
  <c r="H14" i="96"/>
  <c r="H15" i="96"/>
  <c r="H16" i="96"/>
  <c r="H17" i="96"/>
  <c r="H18" i="96"/>
  <c r="H19" i="96"/>
  <c r="H20" i="96"/>
  <c r="C21" i="96"/>
  <c r="D21" i="96"/>
  <c r="E21" i="96"/>
  <c r="F21" i="96"/>
  <c r="G21" i="96"/>
  <c r="H22" i="96"/>
  <c r="H23" i="96"/>
  <c r="H8" i="95"/>
  <c r="H9" i="95"/>
  <c r="H10" i="95"/>
  <c r="H11" i="95"/>
  <c r="H12" i="95"/>
  <c r="H13" i="95"/>
  <c r="H14" i="95"/>
  <c r="H15" i="95"/>
  <c r="H16" i="95"/>
  <c r="H17" i="95"/>
  <c r="H18" i="95"/>
  <c r="H19" i="95"/>
  <c r="H20" i="95"/>
  <c r="D22" i="95"/>
  <c r="E22" i="95"/>
  <c r="F22" i="95"/>
  <c r="G22" i="95"/>
  <c r="D15" i="98" l="1"/>
  <c r="C15" i="98"/>
  <c r="H34" i="97"/>
  <c r="H21" i="96"/>
  <c r="H22" i="95"/>
  <c r="C62" i="69"/>
  <c r="C67" i="69" s="1"/>
  <c r="C46" i="69"/>
  <c r="C40" i="69"/>
  <c r="C29" i="69"/>
  <c r="C26" i="69"/>
  <c r="C23" i="69"/>
  <c r="C18" i="69"/>
  <c r="C14" i="69"/>
  <c r="C6" i="69"/>
  <c r="D8" i="72"/>
  <c r="E8" i="72"/>
  <c r="E37" i="72" s="1"/>
  <c r="D16" i="72"/>
  <c r="E16" i="72"/>
  <c r="D20" i="72"/>
  <c r="E20" i="72"/>
  <c r="D25" i="72"/>
  <c r="E25" i="72"/>
  <c r="D28" i="72"/>
  <c r="E28" i="72"/>
  <c r="D31" i="72"/>
  <c r="E31" i="72"/>
  <c r="C31" i="72"/>
  <c r="C28" i="72"/>
  <c r="C25" i="72"/>
  <c r="C20" i="72"/>
  <c r="C16" i="72"/>
  <c r="C8" i="72"/>
  <c r="C52" i="69" l="1"/>
  <c r="C68" i="69"/>
  <c r="C35" i="69"/>
  <c r="C37" i="72"/>
  <c r="D37" i="72"/>
  <c r="H43" i="94"/>
  <c r="E43" i="94"/>
  <c r="H42" i="94"/>
  <c r="E42" i="94"/>
  <c r="H41" i="94"/>
  <c r="E41" i="94"/>
  <c r="H40" i="94"/>
  <c r="E40" i="94"/>
  <c r="H39" i="94"/>
  <c r="E39" i="94"/>
  <c r="E38" i="94"/>
  <c r="H37" i="94"/>
  <c r="E37" i="94"/>
  <c r="H36" i="94"/>
  <c r="E36" i="94"/>
  <c r="H35" i="94"/>
  <c r="E35" i="94"/>
  <c r="H34" i="94"/>
  <c r="E34" i="94"/>
  <c r="H33" i="94"/>
  <c r="E33" i="94"/>
  <c r="H32" i="94"/>
  <c r="E32" i="94"/>
  <c r="H31" i="94"/>
  <c r="E31" i="94"/>
  <c r="H30" i="94"/>
  <c r="D30" i="94"/>
  <c r="C30" i="94"/>
  <c r="H29" i="94"/>
  <c r="E29" i="94"/>
  <c r="H28" i="94"/>
  <c r="E28" i="94"/>
  <c r="H27" i="94"/>
  <c r="E27" i="94"/>
  <c r="H26" i="94"/>
  <c r="E26" i="94"/>
  <c r="H25" i="94"/>
  <c r="E25" i="94"/>
  <c r="H24" i="94"/>
  <c r="E24" i="94"/>
  <c r="H23" i="94"/>
  <c r="E23" i="94"/>
  <c r="H22" i="94"/>
  <c r="E22" i="94"/>
  <c r="H21" i="94"/>
  <c r="E21" i="94"/>
  <c r="H20" i="94"/>
  <c r="E20" i="94"/>
  <c r="H19" i="94"/>
  <c r="E19" i="94"/>
  <c r="H18" i="94"/>
  <c r="E18" i="94"/>
  <c r="H17" i="94"/>
  <c r="C14" i="94"/>
  <c r="H16" i="94"/>
  <c r="E16" i="94"/>
  <c r="H15" i="94"/>
  <c r="E15" i="94"/>
  <c r="D14" i="94"/>
  <c r="H13" i="94"/>
  <c r="E13" i="94"/>
  <c r="H12" i="94"/>
  <c r="E12" i="94"/>
  <c r="D11" i="94"/>
  <c r="C11" i="94"/>
  <c r="H10" i="94"/>
  <c r="E10" i="94"/>
  <c r="H9" i="94"/>
  <c r="E9" i="94"/>
  <c r="D8" i="94"/>
  <c r="C8" i="94"/>
  <c r="H7" i="94"/>
  <c r="E7" i="94"/>
  <c r="H6" i="94"/>
  <c r="E6" i="94"/>
  <c r="H44" i="93"/>
  <c r="E44" i="93"/>
  <c r="H42" i="93"/>
  <c r="E42" i="93"/>
  <c r="H41" i="93"/>
  <c r="E41" i="93"/>
  <c r="H40" i="93"/>
  <c r="E40" i="93"/>
  <c r="H39" i="93"/>
  <c r="E39" i="93"/>
  <c r="H38" i="93"/>
  <c r="E38" i="93"/>
  <c r="H37" i="93"/>
  <c r="D37" i="93"/>
  <c r="C37" i="93"/>
  <c r="E37" i="93" s="1"/>
  <c r="H36" i="93"/>
  <c r="E36" i="93"/>
  <c r="H35" i="93"/>
  <c r="E35" i="93"/>
  <c r="H34" i="93"/>
  <c r="D34" i="93"/>
  <c r="C34" i="93"/>
  <c r="E34" i="93" s="1"/>
  <c r="H33" i="93"/>
  <c r="E33" i="93"/>
  <c r="H32" i="93"/>
  <c r="E32" i="93"/>
  <c r="H31" i="93"/>
  <c r="E31" i="93"/>
  <c r="H30" i="93"/>
  <c r="E30" i="93"/>
  <c r="H29" i="93"/>
  <c r="D29" i="93"/>
  <c r="C29" i="93"/>
  <c r="E29" i="93" s="1"/>
  <c r="H28" i="93"/>
  <c r="E28" i="93"/>
  <c r="H27" i="93"/>
  <c r="E27" i="93"/>
  <c r="H26" i="93"/>
  <c r="E26" i="93"/>
  <c r="H25" i="93"/>
  <c r="E25" i="93"/>
  <c r="H24" i="93"/>
  <c r="E24" i="93"/>
  <c r="H23" i="93"/>
  <c r="E23" i="93"/>
  <c r="H22" i="93"/>
  <c r="E22" i="93"/>
  <c r="H21" i="93"/>
  <c r="E21" i="93"/>
  <c r="H20" i="93"/>
  <c r="E20" i="93"/>
  <c r="H19" i="93"/>
  <c r="E19" i="93"/>
  <c r="H18" i="93"/>
  <c r="E18" i="93"/>
  <c r="H17" i="93"/>
  <c r="E17" i="93"/>
  <c r="H16" i="93"/>
  <c r="E16" i="93"/>
  <c r="H15" i="93"/>
  <c r="E15" i="93"/>
  <c r="H14" i="93"/>
  <c r="E14" i="93"/>
  <c r="H13" i="93"/>
  <c r="D13" i="93"/>
  <c r="C13" i="93"/>
  <c r="E13" i="93" s="1"/>
  <c r="H12" i="93"/>
  <c r="E12" i="93"/>
  <c r="H11" i="93"/>
  <c r="E11" i="93"/>
  <c r="H10" i="93"/>
  <c r="E10" i="93"/>
  <c r="H9" i="93"/>
  <c r="E9" i="93"/>
  <c r="H8" i="93"/>
  <c r="E8" i="93"/>
  <c r="H7" i="93"/>
  <c r="E7" i="93"/>
  <c r="D6" i="93"/>
  <c r="C6" i="93"/>
  <c r="C43" i="93" s="1"/>
  <c r="C45" i="93" s="1"/>
  <c r="G68" i="92"/>
  <c r="G69" i="92" s="1"/>
  <c r="F68" i="92"/>
  <c r="F69" i="92" s="1"/>
  <c r="H69" i="92" s="1"/>
  <c r="H67" i="92"/>
  <c r="E67" i="92"/>
  <c r="H66" i="92"/>
  <c r="E66" i="92"/>
  <c r="H65" i="92"/>
  <c r="E65" i="92"/>
  <c r="H64" i="92"/>
  <c r="E64" i="92"/>
  <c r="H63" i="92"/>
  <c r="E63" i="92"/>
  <c r="H62" i="92"/>
  <c r="E62" i="92"/>
  <c r="H61" i="92"/>
  <c r="E61" i="92"/>
  <c r="H60" i="92"/>
  <c r="E60" i="92"/>
  <c r="H59" i="92"/>
  <c r="D68" i="92"/>
  <c r="C59" i="92"/>
  <c r="H58" i="92"/>
  <c r="E58" i="92"/>
  <c r="H57" i="92"/>
  <c r="E57" i="92"/>
  <c r="H56" i="92"/>
  <c r="E56" i="92"/>
  <c r="H55" i="92"/>
  <c r="E55" i="92"/>
  <c r="H52" i="92"/>
  <c r="E52" i="92"/>
  <c r="H51" i="92"/>
  <c r="E51" i="92"/>
  <c r="H50" i="92"/>
  <c r="E50" i="92"/>
  <c r="H49" i="92"/>
  <c r="E49" i="92"/>
  <c r="H48" i="92"/>
  <c r="E48" i="92"/>
  <c r="H47" i="92"/>
  <c r="D47" i="92"/>
  <c r="C47" i="92"/>
  <c r="E47" i="92" s="1"/>
  <c r="H46" i="92"/>
  <c r="E46" i="92"/>
  <c r="H45" i="92"/>
  <c r="E45" i="92"/>
  <c r="H44" i="92"/>
  <c r="E44" i="92"/>
  <c r="H43" i="92"/>
  <c r="E43" i="92"/>
  <c r="H42" i="92"/>
  <c r="E42" i="92"/>
  <c r="H41" i="92"/>
  <c r="D41" i="92"/>
  <c r="C41" i="92"/>
  <c r="E41" i="92" s="1"/>
  <c r="H40" i="92"/>
  <c r="E40" i="92"/>
  <c r="H39" i="92"/>
  <c r="E39" i="92"/>
  <c r="H38" i="92"/>
  <c r="E38" i="92"/>
  <c r="H35" i="92"/>
  <c r="E35" i="92"/>
  <c r="H34" i="92"/>
  <c r="E34" i="92"/>
  <c r="H33" i="92"/>
  <c r="E33" i="92"/>
  <c r="H32" i="92"/>
  <c r="E32" i="92"/>
  <c r="H31" i="92"/>
  <c r="E31" i="92"/>
  <c r="H30" i="92"/>
  <c r="D30" i="92"/>
  <c r="C30" i="92"/>
  <c r="E30" i="92" s="1"/>
  <c r="H29" i="92"/>
  <c r="E29" i="92"/>
  <c r="H28" i="92"/>
  <c r="E28" i="92"/>
  <c r="H27" i="92"/>
  <c r="D27" i="92"/>
  <c r="C27" i="92"/>
  <c r="H26" i="92"/>
  <c r="E26" i="92"/>
  <c r="H25" i="92"/>
  <c r="E25" i="92"/>
  <c r="D24" i="92"/>
  <c r="C24" i="92"/>
  <c r="E24" i="92" s="1"/>
  <c r="H23" i="92"/>
  <c r="E23" i="92"/>
  <c r="H22" i="92"/>
  <c r="E22" i="92"/>
  <c r="H21" i="92"/>
  <c r="E21" i="92"/>
  <c r="H20" i="92"/>
  <c r="E20" i="92"/>
  <c r="H19" i="92"/>
  <c r="D19" i="92"/>
  <c r="C19" i="92"/>
  <c r="E19" i="92" s="1"/>
  <c r="H18" i="92"/>
  <c r="E18" i="92"/>
  <c r="H17" i="92"/>
  <c r="E17" i="92"/>
  <c r="H16" i="92"/>
  <c r="E16" i="92"/>
  <c r="H15" i="92"/>
  <c r="D15" i="92"/>
  <c r="C15" i="92"/>
  <c r="E15" i="92" s="1"/>
  <c r="H14" i="92"/>
  <c r="E14" i="92"/>
  <c r="H13" i="92"/>
  <c r="E13" i="92"/>
  <c r="H12" i="92"/>
  <c r="E12" i="92"/>
  <c r="H11" i="92"/>
  <c r="E11" i="92"/>
  <c r="H10" i="92"/>
  <c r="E10" i="92"/>
  <c r="H9" i="92"/>
  <c r="E9" i="92"/>
  <c r="H8" i="92"/>
  <c r="E8" i="92"/>
  <c r="H7" i="92"/>
  <c r="D7" i="92"/>
  <c r="C7" i="92"/>
  <c r="E27" i="92" l="1"/>
  <c r="E59" i="92"/>
  <c r="H36" i="92"/>
  <c r="E6" i="93"/>
  <c r="C68" i="92"/>
  <c r="E68" i="92" s="1"/>
  <c r="D53" i="92"/>
  <c r="D69" i="92" s="1"/>
  <c r="C36" i="92"/>
  <c r="D36" i="92"/>
  <c r="H8" i="94"/>
  <c r="E8" i="94"/>
  <c r="E14" i="94"/>
  <c r="H38" i="94"/>
  <c r="E30" i="94"/>
  <c r="E11" i="94"/>
  <c r="E17" i="94"/>
  <c r="H11" i="94"/>
  <c r="H14" i="94"/>
  <c r="H43" i="93"/>
  <c r="H6" i="93"/>
  <c r="D43" i="93"/>
  <c r="D45" i="93" s="1"/>
  <c r="C53" i="92"/>
  <c r="H68" i="92"/>
  <c r="H53" i="92"/>
  <c r="E7" i="92"/>
  <c r="H24" i="92"/>
  <c r="E36" i="92" l="1"/>
  <c r="E45" i="93"/>
  <c r="E43" i="93"/>
  <c r="C69" i="92"/>
  <c r="E69" i="92" s="1"/>
  <c r="E53" i="92"/>
  <c r="B1" i="80" l="1"/>
  <c r="G33" i="80"/>
  <c r="F33" i="80"/>
  <c r="E33" i="80"/>
  <c r="D33" i="80"/>
  <c r="C33" i="80"/>
  <c r="G24" i="80"/>
  <c r="G37" i="80" s="1"/>
  <c r="F24" i="80"/>
  <c r="E24" i="80"/>
  <c r="D24" i="80"/>
  <c r="C24" i="80"/>
  <c r="G18" i="80"/>
  <c r="F18" i="80"/>
  <c r="E18" i="80"/>
  <c r="D18" i="80"/>
  <c r="C18" i="80"/>
  <c r="G14" i="80"/>
  <c r="F14" i="80"/>
  <c r="E14" i="80"/>
  <c r="D14" i="80"/>
  <c r="C14" i="80"/>
  <c r="G11" i="80"/>
  <c r="F11" i="80"/>
  <c r="E11" i="80"/>
  <c r="D11" i="80"/>
  <c r="C11" i="80"/>
  <c r="G8" i="80"/>
  <c r="F8" i="80"/>
  <c r="E8" i="80"/>
  <c r="D8" i="80"/>
  <c r="C8" i="80"/>
  <c r="G21" i="80" l="1"/>
  <c r="G39" i="80" s="1"/>
  <c r="G6" i="71"/>
  <c r="G13" i="71" s="1"/>
  <c r="F6" i="71"/>
  <c r="F13" i="71" s="1"/>
  <c r="E6" i="71"/>
  <c r="E13" i="71" s="1"/>
  <c r="D6" i="71"/>
  <c r="D13" i="71" s="1"/>
  <c r="C6" i="71"/>
  <c r="C13" i="71" s="1"/>
  <c r="B18" i="105" s="1"/>
  <c r="B1" i="79" l="1"/>
  <c r="B1" i="36"/>
  <c r="B1" i="74"/>
  <c r="B1" i="64"/>
  <c r="B1" i="35"/>
  <c r="B1" i="69"/>
  <c r="B1" i="77"/>
  <c r="B1" i="28"/>
  <c r="B1" i="73"/>
  <c r="B1" i="72"/>
  <c r="B1" i="52"/>
  <c r="B1" i="71"/>
  <c r="B1" i="6"/>
  <c r="C21" i="77" l="1"/>
  <c r="D13" i="77"/>
  <c r="D8" i="77"/>
  <c r="D9" i="77"/>
  <c r="D7" i="77"/>
  <c r="C20" i="77"/>
  <c r="C19" i="77"/>
  <c r="D21" i="77" l="1"/>
  <c r="D19" i="77"/>
  <c r="D20" i="77"/>
  <c r="H14" i="74" l="1"/>
  <c r="C5" i="73" l="1"/>
  <c r="S21" i="35" l="1"/>
  <c r="S20" i="35"/>
  <c r="S19" i="35"/>
  <c r="S18" i="35"/>
  <c r="S17" i="35"/>
  <c r="S16" i="35"/>
  <c r="S15" i="35"/>
  <c r="S14" i="35"/>
  <c r="S13" i="35"/>
  <c r="S12" i="35"/>
  <c r="S11" i="35"/>
  <c r="S10" i="35"/>
  <c r="S9" i="35"/>
  <c r="S8" i="35"/>
  <c r="S22" i="35" l="1"/>
  <c r="D22" i="35" l="1"/>
  <c r="E22" i="35"/>
  <c r="F22" i="35"/>
  <c r="G22" i="35"/>
  <c r="H22" i="35"/>
  <c r="I22" i="35"/>
  <c r="J22" i="35"/>
  <c r="K22" i="35"/>
  <c r="L22" i="35"/>
  <c r="M22" i="35"/>
  <c r="N22" i="35"/>
  <c r="O22" i="35"/>
  <c r="P22" i="35"/>
  <c r="Q22" i="35"/>
  <c r="R22" i="35"/>
  <c r="C22" i="35"/>
  <c r="G22" i="74" l="1"/>
  <c r="F22" i="74"/>
  <c r="V7" i="64" l="1"/>
  <c r="H10" i="74"/>
  <c r="H13" i="74"/>
  <c r="H15" i="74"/>
  <c r="H16" i="74"/>
  <c r="H17" i="74"/>
  <c r="H18" i="74"/>
  <c r="H19" i="74"/>
  <c r="H21" i="74"/>
  <c r="T21" i="64" l="1"/>
  <c r="U21" i="64"/>
  <c r="V9" i="64"/>
  <c r="D22" i="74" l="1"/>
  <c r="E22" i="74"/>
  <c r="H22" i="74" s="1"/>
  <c r="C8" i="73" l="1"/>
  <c r="C13" i="73" s="1"/>
  <c r="C44" i="28"/>
  <c r="C32" i="28" l="1"/>
  <c r="C31" i="28" s="1"/>
  <c r="C21" i="64" l="1"/>
  <c r="D21" i="64"/>
  <c r="E21" i="64"/>
  <c r="F21" i="64"/>
  <c r="G21" i="64"/>
  <c r="H21" i="64"/>
  <c r="I21" i="64"/>
  <c r="J21" i="64"/>
  <c r="K21" i="64"/>
  <c r="L21" i="64"/>
  <c r="M21" i="64"/>
  <c r="N21" i="64"/>
  <c r="O21" i="64"/>
  <c r="P21" i="64"/>
  <c r="Q21" i="64"/>
  <c r="R21" i="64"/>
  <c r="S21" i="64"/>
  <c r="V8" i="64" l="1"/>
  <c r="V10" i="64"/>
  <c r="V11" i="64"/>
  <c r="V12" i="64"/>
  <c r="V13" i="64"/>
  <c r="V14" i="64"/>
  <c r="V15" i="64"/>
  <c r="V16" i="64"/>
  <c r="V17" i="64"/>
  <c r="V18" i="64"/>
  <c r="V19" i="64"/>
  <c r="V20" i="64"/>
  <c r="V21" i="64" l="1"/>
  <c r="C48" i="28" l="1"/>
  <c r="C53" i="28" s="1"/>
  <c r="B10" i="105" s="1"/>
  <c r="C36" i="28"/>
  <c r="C42" i="28" s="1"/>
  <c r="B9" i="105" s="1"/>
  <c r="C12" i="28"/>
  <c r="C6" i="28" l="1"/>
  <c r="C29" i="28" s="1"/>
  <c r="B8" i="105" s="1"/>
  <c r="B7" i="105" s="1"/>
  <c r="B16" i="105" l="1"/>
  <c r="B14" i="105" s="1"/>
  <c r="B6" i="105"/>
  <c r="B2" i="93"/>
  <c r="B2" i="97"/>
  <c r="B2" i="69"/>
  <c r="B2" i="92"/>
  <c r="B2" i="36"/>
  <c r="B2" i="74"/>
  <c r="B2" i="95"/>
  <c r="B2" i="94"/>
  <c r="B2" i="103"/>
  <c r="B2" i="73"/>
  <c r="B2" i="77"/>
  <c r="B2" i="102"/>
  <c r="C5" i="6"/>
  <c r="B2" i="80"/>
  <c r="B2" i="101"/>
  <c r="B2" i="64"/>
  <c r="B2" i="99"/>
  <c r="B2" i="35"/>
  <c r="B2" i="104"/>
  <c r="B2" i="100"/>
  <c r="B2" i="72"/>
  <c r="B2" i="96"/>
  <c r="B2" i="98"/>
  <c r="B2" i="52"/>
  <c r="B2" i="79"/>
  <c r="B2" i="28"/>
  <c r="F5" i="6"/>
  <c r="B2" i="71"/>
  <c r="G5" i="71" s="1"/>
  <c r="E5" i="6"/>
  <c r="D5" i="6"/>
  <c r="G5" i="6"/>
  <c r="B22" i="105" l="1"/>
  <c r="B23" i="105"/>
  <c r="B21" i="105"/>
  <c r="C5" i="71"/>
  <c r="E5" i="71"/>
  <c r="F5" i="71"/>
  <c r="D5" i="71"/>
</calcChain>
</file>

<file path=xl/comments1.xml><?xml version="1.0" encoding="utf-8"?>
<comments xmlns="http://schemas.openxmlformats.org/spreadsheetml/2006/main">
  <authors>
    <author>Author</author>
  </authors>
  <commentList>
    <comment ref="B5" authorId="0" shapeId="0">
      <text>
        <r>
          <rPr>
            <b/>
            <sz val="9"/>
            <color indexed="81"/>
            <rFont val="Tahoma"/>
            <family val="2"/>
          </rPr>
          <t>Author:</t>
        </r>
        <r>
          <rPr>
            <sz val="9"/>
            <color indexed="81"/>
            <rFont val="Tahoma"/>
            <family val="2"/>
          </rPr>
          <t xml:space="preserve">
თუ სებ-ის </t>
        </r>
      </text>
    </comment>
  </commentList>
</comments>
</file>

<file path=xl/sharedStrings.xml><?xml version="1.0" encoding="utf-8"?>
<sst xmlns="http://schemas.openxmlformats.org/spreadsheetml/2006/main" count="1261" uniqueCount="776">
  <si>
    <t>a</t>
  </si>
  <si>
    <t>b</t>
  </si>
  <si>
    <t>c</t>
  </si>
  <si>
    <t>d</t>
  </si>
  <si>
    <t>e</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</si>
  <si>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</si>
  <si>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</si>
  <si>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</si>
  <si>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</si>
  <si>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</si>
  <si>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</si>
  <si>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</si>
  <si>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</si>
  <si>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</si>
  <si>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</si>
  <si>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</si>
  <si>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</si>
  <si>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</si>
  <si>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</si>
  <si>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</si>
  <si>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</si>
  <si>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</si>
  <si>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</si>
  <si>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</si>
  <si>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</si>
  <si>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</si>
  <si>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</si>
  <si>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</si>
  <si>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</si>
  <si>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</si>
  <si>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</si>
  <si>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</si>
  <si>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</si>
  <si>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</si>
  <si>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</si>
  <si>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</si>
  <si>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</si>
  <si>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</si>
  <si>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</si>
  <si>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</si>
  <si>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</si>
  <si>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</si>
  <si>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</si>
  <si>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</si>
  <si>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</si>
  <si>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</si>
  <si>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</si>
  <si>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</si>
  <si>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</si>
  <si>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</si>
  <si>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</si>
  <si>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</si>
  <si>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</si>
  <si>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</si>
  <si>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</si>
  <si>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</si>
  <si>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</si>
  <si>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</si>
  <si>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</si>
  <si>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</si>
  <si>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</si>
  <si>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</si>
  <si>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</si>
  <si>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</si>
  <si>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</si>
  <si>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</si>
  <si>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</si>
  <si>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</si>
  <si>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</si>
  <si>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</si>
  <si>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</si>
  <si>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</si>
  <si>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</si>
  <si>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კონტრაგენტთან დაკავშირებული საკრედიტო რისკის მიხედვით შეწონილი რისკის პოზიციები</t>
  </si>
  <si>
    <t>საზედამხედველო კაპიტალი</t>
  </si>
  <si>
    <t>პირველადი კაპიტალი</t>
  </si>
  <si>
    <t>ლარებით</t>
  </si>
  <si>
    <t>უცხ.ვალუტა</t>
  </si>
  <si>
    <t>სხვა ვალდებულებები</t>
  </si>
  <si>
    <t>უცხ. ვალუტა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</si>
  <si>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</si>
  <si>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</si>
  <si>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</si>
  <si>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</si>
  <si>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</si>
  <si>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</si>
  <si>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</si>
  <si>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</si>
  <si>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სხვა აქტივები</t>
  </si>
  <si>
    <t>ნასესხები სახსრები</t>
  </si>
  <si>
    <t>სუბორდინირებული ვალდებულებები</t>
  </si>
  <si>
    <t>საემისიო კაპიტალი</t>
  </si>
  <si>
    <t>გაუნაწილებელი მოგება</t>
  </si>
  <si>
    <t>ვალდებულებები</t>
  </si>
  <si>
    <t>სააქციო კაპიტალი</t>
  </si>
  <si>
    <t>საზედამხედველო კაპიტალი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</si>
  <si>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</si>
  <si>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</si>
  <si>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</si>
  <si>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</si>
  <si>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</si>
  <si>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</si>
  <si>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</si>
  <si>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</si>
  <si>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</si>
  <si>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</si>
  <si>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</si>
  <si>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</si>
  <si>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</si>
  <si>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</si>
  <si>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</si>
  <si>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</si>
  <si>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</si>
  <si>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</si>
  <si>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</si>
  <si>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</si>
  <si>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</si>
  <si>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</si>
  <si>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</si>
  <si>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</si>
  <si>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</si>
  <si>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</si>
  <si>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</si>
  <si>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</si>
  <si>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</si>
  <si>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</si>
  <si>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</si>
  <si>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კომერციული ბანკების მიმართ</t>
  </si>
  <si>
    <t>ძირითადი მაჩვენებლები</t>
  </si>
  <si>
    <t>წმინდა საპროცენტო მარჟა</t>
  </si>
  <si>
    <t xml:space="preserve">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</si>
  <si>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</si>
  <si>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</si>
  <si>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 xml:space="preserve">სტანდარტიზებული საზედამხედველო ანგარიშგების საბალანსო ელემენტები </t>
  </si>
  <si>
    <t>g</t>
  </si>
  <si>
    <t>h</t>
  </si>
  <si>
    <t>i</t>
  </si>
  <si>
    <t>j</t>
  </si>
  <si>
    <t>k</t>
  </si>
  <si>
    <t>l</t>
  </si>
  <si>
    <t>ბალანსგარეშე ანგარიშგების უწყისი</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</si>
  <si>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</si>
  <si>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</si>
  <si>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</si>
  <si>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</si>
  <si>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</si>
  <si>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</si>
  <si>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</si>
  <si>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</si>
  <si>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</si>
  <si>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</si>
  <si>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</si>
  <si>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</si>
  <si>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</si>
  <si>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</si>
  <si>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</si>
  <si>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</si>
  <si>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</si>
  <si>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</si>
  <si>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</si>
  <si>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</si>
  <si>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</si>
  <si>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</si>
  <si>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</si>
  <si>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</si>
  <si>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</si>
  <si>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</si>
  <si>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</si>
  <si>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ბანკის მოთხოვნის უზრუნველყოფის მიზნით მიღებული გარანტიები</t>
  </si>
  <si>
    <t>5.3.1</t>
  </si>
  <si>
    <t>5.3.2</t>
  </si>
  <si>
    <t>5.3.3</t>
  </si>
  <si>
    <t>5.3.4</t>
  </si>
  <si>
    <t>5.3.5</t>
  </si>
  <si>
    <t>წარმოებული ფინანსური ინსტრუმენტები</t>
  </si>
  <si>
    <t>კაპიტალური დანახარჯების პოტენციური სახელშეკრულებო ვალდებულება</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</si>
  <si>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</si>
  <si>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</si>
  <si>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</si>
  <si>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5</t>
  </si>
  <si>
    <t>ცხრილი 6</t>
  </si>
  <si>
    <t>ცხრილი 7</t>
  </si>
  <si>
    <t>ცხრილი 8</t>
  </si>
  <si>
    <t>ცხრილი 9</t>
  </si>
  <si>
    <t>ცხრილი 10</t>
  </si>
  <si>
    <t>ცხრილი 11</t>
  </si>
  <si>
    <t>ცხრილი 12</t>
  </si>
  <si>
    <t>ცხრილი 13</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</si>
  <si>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</si>
  <si>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</si>
  <si>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</si>
  <si>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</si>
  <si>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</si>
  <si>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</si>
  <si>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</si>
  <si>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</si>
  <si>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</si>
  <si>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</si>
  <si>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</si>
  <si>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</si>
  <si>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</si>
  <si>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</si>
  <si>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</si>
  <si>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</si>
  <si>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</si>
  <si>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</si>
  <si>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</si>
  <si>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t xml:space="preserve">გარესაბალანსო ელემენტები </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</si>
  <si>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</si>
  <si>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</si>
  <si>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</si>
  <si>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</si>
  <si>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</si>
  <si>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</si>
  <si>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</si>
  <si>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</si>
  <si>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</si>
  <si>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</si>
  <si>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</si>
  <si>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</si>
  <si>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</si>
  <si>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</si>
  <si>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</si>
  <si>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</si>
  <si>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</si>
  <si>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</si>
  <si>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</si>
  <si>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</si>
  <si>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</si>
  <si>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</si>
  <si>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</si>
  <si>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</si>
  <si>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</si>
  <si>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</si>
  <si>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</si>
  <si>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</si>
  <si>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</si>
  <si>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</si>
  <si>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</si>
  <si>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</si>
  <si>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</si>
  <si>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</si>
  <si>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</si>
  <si>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</si>
  <si>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</si>
  <si>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</si>
  <si>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</si>
  <si>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</si>
  <si>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</si>
  <si>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</si>
  <si>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</si>
  <si>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</si>
  <si>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</si>
  <si>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</si>
  <si>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</si>
  <si>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</si>
  <si>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</si>
  <si>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</si>
  <si>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</si>
  <si>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</si>
  <si>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</si>
  <si>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</si>
  <si>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</si>
  <si>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</si>
  <si>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</si>
  <si>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</si>
  <si>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</si>
  <si>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</si>
  <si>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</si>
  <si>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</si>
  <si>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</si>
  <si>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</si>
  <si>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</si>
  <si>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</si>
  <si>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</si>
  <si>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</si>
  <si>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</si>
  <si>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</si>
  <si>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</si>
  <si>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</si>
  <si>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</si>
  <si>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</si>
  <si>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</si>
  <si>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</si>
  <si>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</si>
  <si>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</si>
  <si>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</si>
  <si>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</si>
  <si>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</si>
  <si>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(შიდაჯგუფური რისკის პოზიციების დაქვითვა)</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</si>
  <si>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</si>
  <si>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</si>
  <si>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</si>
  <si>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</si>
  <si>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</si>
  <si>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</si>
  <si>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</si>
  <si>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</si>
  <si>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</si>
  <si>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</si>
  <si>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</si>
  <si>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</si>
  <si>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</si>
  <si>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პირველადი კაპიტალის კოეფიციენტი</t>
  </si>
  <si>
    <t>ძირითადი პირველადი კაპიტალის კოეფიციენტი</t>
  </si>
  <si>
    <t>საზედამხედველო კაპიტალის კოეფიციენტი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</si>
  <si>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</si>
  <si>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</si>
  <si>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</si>
  <si>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მთლიანი რისკის პოზიციები (ბაზელ III-ზე დაფუძნებული ჩარჩოს მიხედვით)</t>
  </si>
  <si>
    <t>რისკის მიხედვით შეწონილი მთლიანი რისკის პოზიციები (მოცულობა, ლარი)</t>
  </si>
  <si>
    <t>დამოუკიდებლობის სტატუსი</t>
  </si>
  <si>
    <t>პოზიციის დასახელება/კონტროლს დაქვემდებარებული მიმართულება ბანკში</t>
  </si>
  <si>
    <t>კაპიტალის ადეკვატურობის კოეფიციენტები (%)</t>
  </si>
  <si>
    <t>წმინდა სტაბილური დაფინანსების კოეფიციენტი</t>
  </si>
  <si>
    <t>შეუწონავი ღირებულება ნარჩენი ვადიანობის მიხედვით</t>
  </si>
  <si>
    <t>შეწონილი ღირებულება</t>
  </si>
  <si>
    <t>უვადო*</t>
  </si>
  <si>
    <t>&lt; 6 თვე</t>
  </si>
  <si>
    <t>6 თვიდან  1 წლამდე</t>
  </si>
  <si>
    <t>&gt;= 1 წელი</t>
  </si>
  <si>
    <t>ხელმისაწვდომი სტაბილური დაფინანსება</t>
  </si>
  <si>
    <t>კაპიტალი:</t>
  </si>
  <si>
    <t>1 წელზე მეტი ნარჩენი ვადიანობის გამოუთხოვადი ვალდებულებები</t>
  </si>
  <si>
    <t>ფიზიკური პირების გამოთხოვადი ან 1 წელზე ნაკლები ნარჩენი ვადიანობის გამოუთხოვადი დეპოზიტები</t>
  </si>
  <si>
    <t>რეზიდენტი</t>
  </si>
  <si>
    <t>არარეზიდენტი</t>
  </si>
  <si>
    <t>საბითუმო დაფინანება</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</si>
  <si>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</si>
  <si>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</si>
  <si>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ურთიერთდაკავშირებული ვალდებულებები</t>
  </si>
  <si>
    <t>დერივატივებთან დაკავშირებული ვალდებულებები</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</si>
  <si>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</si>
  <si>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სულ ხელმისაწვდომი სტაბილური დაფინანსება</t>
  </si>
  <si>
    <t>სტაბილური დაფინანსების საჭიროება</t>
  </si>
  <si>
    <t>სტანდარტულად კლასიფიცირებული სესხები და ფასიანი ქაღალდები:</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</si>
  <si>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</si>
  <si>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</si>
  <si>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არაფინანსურ ინსტიტუტებსა და ფიზიკურ პირებზე გაცემული სესხები, მათ შორის:</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</si>
  <si>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</si>
  <si>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</si>
  <si>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ფასიანი ქაღალდები, რომლებიც არ კლასიფიცირდება მაღალი ხარისხის ლიკვიდურ აქტივებად</t>
  </si>
  <si>
    <t>ურთიერთდაკავშირებული აქტივები</t>
  </si>
  <si>
    <t>დერივატივებთან დაკავშირებული აქტივები</t>
  </si>
  <si>
    <t>ყველა სხვა აქტივი, რომელიც არ შედის ზემოაღნიშნულ სდს კატეგორიებში</t>
  </si>
  <si>
    <t>გარებალანსური მუხლები</t>
  </si>
  <si>
    <t>სულ სტაბილური დაფინანსების საჭიროება</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</si>
  <si>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</si>
  <si>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წმინდა სტაბილური დაფინანსების კოეფიციენტი (%)</t>
  </si>
  <si>
    <t>ცხრილი 16</t>
  </si>
  <si>
    <t>ცხრილი 17</t>
  </si>
  <si>
    <t xml:space="preserve">                                                                                                       განაწილება  ნარჩენი ვადიანობის მიხედვით                                                                              რისკის კლასები</t>
  </si>
  <si>
    <t>საბალანსო აქტივების რისკის პოზიციის ღირებულება</t>
  </si>
  <si>
    <t xml:space="preserve">მოთხოვნამდე </t>
  </si>
  <si>
    <t>≤ 1 წელი</t>
  </si>
  <si>
    <t xml:space="preserve">&gt; 1 წელი ≤ 5 წელი </t>
  </si>
  <si>
    <t>&gt; 5 წელი</t>
  </si>
  <si>
    <t>სხვა ერთეულები:</t>
  </si>
  <si>
    <t>ცხრილი 18</t>
  </si>
  <si>
    <t>ა</t>
  </si>
  <si>
    <t>ბ</t>
  </si>
  <si>
    <t>გ</t>
  </si>
  <si>
    <t>დ</t>
  </si>
  <si>
    <t>ე</t>
  </si>
  <si>
    <t>ვ</t>
  </si>
  <si>
    <t>ზ</t>
  </si>
  <si>
    <t>თ</t>
  </si>
  <si>
    <t>ი</t>
  </si>
  <si>
    <t>კუმულატიური ჩამოწერა ანგარიშგების პერიოდზე</t>
  </si>
  <si>
    <t>მათ შორის სესხები და სხვა აქტივები - უმოქმედო</t>
  </si>
  <si>
    <t>მათ შორის სესხები და სხვა აქტივები - გარდა უმოქმედოსი</t>
  </si>
  <si>
    <t>ვადაგადაცილებული სესხები*</t>
  </si>
  <si>
    <t>მათ შორის: სესხები</t>
  </si>
  <si>
    <t>მათ შორის: სავალო ფასიანი ქაღალდები</t>
  </si>
  <si>
    <t>ცხრილი 19</t>
  </si>
  <si>
    <t>სახელმწიფო ორგანიზაციები</t>
  </si>
  <si>
    <t>საფინანსო ინსტიტუტები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</si>
  <si>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</si>
  <si>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</si>
  <si>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</si>
  <si>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</si>
  <si>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საქონლით ვაჭრობა</t>
  </si>
  <si>
    <t>სამომხმარებლო საქონლის წარმოება</t>
  </si>
  <si>
    <t>ხანგრძლივი მოხმარების სამომხმარებლო საქონლის წარმოება და ვაჭრობა</t>
  </si>
  <si>
    <t>ფეხსაცმლის, ტანსაცმლისა და ტექსტილის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</si>
  <si>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</si>
  <si>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</si>
  <si>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</si>
  <si>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</si>
  <si>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</si>
  <si>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ბენზინგასამართი სადგურები და ბენზინის იმპორტიორები</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</si>
  <si>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</si>
  <si>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</si>
  <si>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</si>
  <si>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</si>
  <si>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</si>
  <si>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</si>
  <si>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</si>
  <si>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სხვა</t>
  </si>
  <si>
    <t xml:space="preserve">აქტივები, რომლებზეც არ არის აღრიცხული დაფარვის წყაროს სექტორი </t>
  </si>
  <si>
    <t>ცხრილი 20</t>
  </si>
  <si>
    <t>აქტივების ჩამოწერის შედეგად</t>
  </si>
  <si>
    <t>ცხრილი 21</t>
  </si>
  <si>
    <t>უმოქმედო სესხების ცვლილება</t>
  </si>
  <si>
    <t>უმოქმედო სესხების მთლიანი ღირებულება</t>
  </si>
  <si>
    <t>უმოქმედო სესხების შემცირებასთან დაკავშირებული წმინდა კუმულატიური ამოღება</t>
  </si>
  <si>
    <t>საწყისი ბალანსი</t>
  </si>
  <si>
    <t>პერიოდის მანძილზე უმოქმედოდ კლასიფიცირებული სესხების ზრდა</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</si>
  <si>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</si>
  <si>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პერიოდის მანძილზე უმოქმედოდ კლასიფიცირებული სესხების შემცირება</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</si>
  <si>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</si>
  <si>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</si>
  <si>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პერიოდის მანძილზე უმოქმედოდ კლასიფიცირებული სესხების შემცირება, მათი გაყიდვის გზით</t>
  </si>
  <si>
    <t>პერიოდის მანძილზე უმოქმედოდ კლასიფიცირებული სესხების შემცირება, მათი ჩამოწერის გზით</t>
  </si>
  <si>
    <t>პერიოდის მანძილზე უმოქმედოდ კლასიფიცირებული სესხების შემცირება, სხვა ცვლილებით</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</si>
  <si>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</si>
  <si>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ბალანსი პერიოდის ბოლოს</t>
  </si>
  <si>
    <t>ცხრილი 22</t>
  </si>
  <si>
    <t>ვადაგადაცილება ≤ 30 დღეზე</t>
  </si>
  <si>
    <t>სესხები</t>
  </si>
  <si>
    <t>ცენტრალური ბანკები</t>
  </si>
  <si>
    <t>ცენტრალური მთავრობები</t>
  </si>
  <si>
    <t>საკრედიტო ინსტიტუტები</t>
  </si>
  <si>
    <t>სხვა ფინანსური კორპორაციები</t>
  </si>
  <si>
    <t>არაფინანსური კორპორაციები</t>
  </si>
  <si>
    <t>შინამეურნეობები</t>
  </si>
  <si>
    <t>სავალო ფასიანი ქაღალდები</t>
  </si>
  <si>
    <t>გარესაბალანსო ვალდებულებები</t>
  </si>
  <si>
    <t>ცხრილი 23</t>
  </si>
  <si>
    <t>სესხების მთლიანი ღირებულება</t>
  </si>
  <si>
    <t>უზრუნველყოფილი სესხები</t>
  </si>
  <si>
    <t>უძრავი ქონებით უზრუნველყოფილი სესხები</t>
  </si>
  <si>
    <t>1.1.1.1</t>
  </si>
  <si>
    <t>LTV ≤70%</t>
  </si>
  <si>
    <t>1.1.1.2</t>
  </si>
  <si>
    <t>LTV &gt;70% ≤85%</t>
  </si>
  <si>
    <t>1.1.1.3</t>
  </si>
  <si>
    <t>LTV &gt;85% ≤100%</t>
  </si>
  <si>
    <t>1.1.1.4</t>
  </si>
  <si>
    <t>LTV &gt;100%</t>
  </si>
  <si>
    <t>დაგირავებული უზრუნველყოფა</t>
  </si>
  <si>
    <t>1.3.1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</si>
  <si>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</si>
  <si>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1.3.1.1</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</si>
  <si>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</si>
  <si>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1.3.2</t>
  </si>
  <si>
    <t>უზრუნველყოფის ღირებულება -  სესხის მთლიანი ღირებულების ზემოთ</t>
  </si>
  <si>
    <t>1.3.2.1</t>
  </si>
  <si>
    <t>უზრუნველყოფის ღირებულება (უძრავი ქონება) -   სესხის მთლიანი ღირებულების ზემოთ</t>
  </si>
  <si>
    <t>სახელმწიფოს, სახელმწიფო დაწესებულების გარანტიით უზრუნველყოფილი ვალდებულებების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</si>
  <si>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</si>
  <si>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t>ცხრილი 24</t>
  </si>
  <si>
    <t xml:space="preserve">                                                                                                     სესხები
                                                                                                                                                                                                             სექტორი დაფარვის წყაროს მიხედვით</t>
  </si>
  <si>
    <t>მთლიანი ღირებულება</t>
  </si>
  <si>
    <t xml:space="preserve">სესხები, რომლებზეც არ არის აღრიცხული დაფარვის წყაროს სექტორი </t>
  </si>
  <si>
    <t>ცხრილი 25</t>
  </si>
  <si>
    <t>დეპოზიტით უზრუნველყოფილი ვალდებულებების  ღირებულება</t>
  </si>
  <si>
    <t>უძრავი ქონებით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</si>
  <si>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</si>
  <si>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სხვა 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</si>
  <si>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</si>
  <si>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არაუზრუნველყოფილი ვალდებულებების  ღირებულება</t>
  </si>
  <si>
    <t xml:space="preserve">სესხები </t>
  </si>
  <si>
    <t>კორპორატიული სავალო ფასიანი ქაღალდები</t>
  </si>
  <si>
    <t>რისკის პოზიციის ღირებულება ნარჩენი ვადიანობის  და რისკის კლასების მიხედვით</t>
  </si>
  <si>
    <t>ვადაგადაცილებული სესხები* - ვადაგადაცილებული სესხები შეივსება როგორც მე-10 პუნქტში, ასევე გადანაწილდება იმ კლასებში სადაც ვადაგადაცილებულ პოზიციად კლასიფიცირებამდე აღირიცხებოდა. ორმაგი აღრიცხვის გამოსარიცხად ფორმულაში არ მონაწილეობს ვადაგადაცილებული სესხების სტრიქონი.</t>
  </si>
  <si>
    <t>განუსაზღვრელი დაფარვის ვადით</t>
  </si>
  <si>
    <t>სახელმწიფოს, სახელმწიფო დაწესებულების გარანტიით უზრუნველყოფილი სესხები</t>
  </si>
  <si>
    <t>ბანკის ან/და საფინანსო ინსტიტუტის გარანტიით უზრუნველყოფილი სესხები</t>
  </si>
  <si>
    <t>ცხრილი 26</t>
  </si>
  <si>
    <t>სატრანსპორტო სესხები</t>
  </si>
  <si>
    <t>სამომხმარებლო სესხები</t>
  </si>
  <si>
    <t>სწრაფი სესხები (Pay Day Loans)</t>
  </si>
  <si>
    <t>მომენტალური განვადება</t>
  </si>
  <si>
    <t>ოვერდრაფტები</t>
  </si>
  <si>
    <t>საკრედიტო ბარათები</t>
  </si>
  <si>
    <t>იპოთეკური სესხები</t>
  </si>
  <si>
    <t>იპოთეკური სესხები - დასრულებული უძრავი ქონების შეძენა</t>
  </si>
  <si>
    <t>იპოთეკური სესხები - მშენებლობა, მშენებლობის პროცესში მყოფი უძრავი ქონების შეძენა</t>
  </si>
  <si>
    <t>იპოთეკური სესხები - უძრავი ქონების რემონტისათვის</t>
  </si>
  <si>
    <t>საცალო ლომბარდული სესხები</t>
  </si>
  <si>
    <t>სტუდენტური სესხები</t>
  </si>
  <si>
    <t xml:space="preserve">სესხების რაოდენობა </t>
  </si>
  <si>
    <t>საცალო პროდუქტები</t>
  </si>
  <si>
    <t>სულ საცალო პროდუქტები</t>
  </si>
  <si>
    <t>საშუალო შეწონილი ეფექტური საპროცენტო განაკვეთი კვარტლის შიგნით გაცემულ სესხებზე</t>
  </si>
  <si>
    <t>საშუალო შეწონილი ნომინალური საპროცენტო განაკვეთი კვარტლის შიგნით გაცემულ სესხებზე</t>
  </si>
  <si>
    <t>მათ შორის: პენსიის ან სხვა სახელმწიფო სოციალური გასაცემელის გათვალისწინებით გაცემული სესხები</t>
  </si>
  <si>
    <t>ზოგადი და ხარისხობრივი ინფორმაცია საცალო პროდუქტებზე</t>
  </si>
  <si>
    <t>ზოგადი რეზერვები საკრედიტო რისკის მიხედვით შეწონილი რისკის პოზიციების მაქსიმუმ 1.25%–ის ოდენობით</t>
  </si>
  <si>
    <t>სხვა დაქვითვები</t>
  </si>
  <si>
    <t>საბალანსე ელემენტების ჯამური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</si>
  <si>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ღირებულება საკრედიტო რისკის მიხედვით შეწონვის მიზნებისთვის კორექტირებებამდე</t>
  </si>
  <si>
    <t>ფინანსური მდგომარეობის ანგარიშგება</t>
  </si>
  <si>
    <t>სავაჭროდ გამიზნული ფინანსური აქტივები</t>
  </si>
  <si>
    <t>მათ შორის: წარმოებული ფინანსური ინსტრუმენტები</t>
  </si>
  <si>
    <t>სავალდებულო წესით რეალური ღირებულებით შეფასებული არასავაჭრო ფინანსური ინსტრუმენტები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</si>
  <si>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</si>
  <si>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</si>
  <si>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წილობრივი ინსტრუმენტები</t>
  </si>
  <si>
    <t>გაცემული სესხები და მოთხოვნები</t>
  </si>
  <si>
    <t>ამორტიზებული ღირებულებით შეფასებული ფინანსური აქტივები</t>
  </si>
  <si>
    <t>ინვესტიციები შვილობილ, მეკავშირე და ერთობლივ საწარმოებში</t>
  </si>
  <si>
    <t>გასაყიდად გამიზნული გრძელვადიანი აქტივები და გამსვლელი ჯგუფები</t>
  </si>
  <si>
    <t>მატერიალური აქტივები</t>
  </si>
  <si>
    <t>ძირითადი საშუალებები</t>
  </si>
  <si>
    <t>საინვესტიციო ქონება</t>
  </si>
  <si>
    <t>გუდვილი</t>
  </si>
  <si>
    <t>სხვა არამატერიალური აქტივები</t>
  </si>
  <si>
    <t>საგადასახადო აქტივები</t>
  </si>
  <si>
    <t>მიმდინარე საგადასახადო აქტივები</t>
  </si>
  <si>
    <t>გადავადებული საგადასახადო აქტივები</t>
  </si>
  <si>
    <t>მათ შორის: დასაკუთრებული ქონება</t>
  </si>
  <si>
    <t>მათ შორის: მისაღები დივიდენდები</t>
  </si>
  <si>
    <t>სულ აქტივები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</si>
  <si>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</si>
  <si>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მოგება-ზარალში ასახვით</t>
  </si>
  <si>
    <t>ამორტიზებული ღირებულებით შეფასებული ფინანსური ვალდებულებები</t>
  </si>
  <si>
    <t>დეპოზიტები</t>
  </si>
  <si>
    <t>გამოშვებული სავალო ფასიანი ქაღალდები</t>
  </si>
  <si>
    <t>სხვა ფინანსური ვალდებულებები</t>
  </si>
  <si>
    <t>ანარიცხები</t>
  </si>
  <si>
    <t>საგადასახადო ვალდებულებები</t>
  </si>
  <si>
    <t>მიმდინარე საგადასახადო ვალდებულებები</t>
  </si>
  <si>
    <t>გადავადებული საგადასახადო ვალდებულებები</t>
  </si>
  <si>
    <t>მათ შორის: გადასახდელი დივიდენდები</t>
  </si>
  <si>
    <t>სულ ვალდებულებები</t>
  </si>
  <si>
    <t>საკუთარი კაპიტალი</t>
  </si>
  <si>
    <t>პრივილეგრირებული აქციები</t>
  </si>
  <si>
    <t>(-) გამოსყიდული საკუთარი აქციები</t>
  </si>
  <si>
    <t>გამოშვებული წილობრივი ინსტრუმენტები, გარდა საკუთარი კაპიტალისა</t>
  </si>
  <si>
    <t>რთული ფინანსური ინსტრუმენტის წილობრივი კომპონენტი</t>
  </si>
  <si>
    <t>სხვა გამოშვებული წილობრივი ინსტრუმენტები</t>
  </si>
  <si>
    <t>აქციებზე დაფუძნებული გადახდის რეზერვი</t>
  </si>
  <si>
    <t>დაგროვილი სხვა სრული შემოსავალი</t>
  </si>
  <si>
    <t>გადაფასების რეზერვი</t>
  </si>
  <si>
    <t>რეალური ღირებულების ცვლილებები წილობრივ ინსტრუმენტებზე, რომლებიც შეფასებულია რეალური ღირებულებით, სხვა სრულ შემოსავალში ასახვით</t>
  </si>
  <si>
    <t>რეალური ღირებულებით სხვა სრულ შემოსავალში ასახული სავალო ინსტრუმენტების რეალური ღირებულების ცვლილებები</t>
  </si>
  <si>
    <t>სულ საკუთარი კაპიტალი</t>
  </si>
  <si>
    <t>სულ საკუთარი კაპიტალი და ვალდებულებები</t>
  </si>
  <si>
    <t>საპროცენტო შემოსავალი</t>
  </si>
  <si>
    <t>რეალური ღირებულებით შეფასებული არასავაჭრო ფინანსური ინსტრუმენტები სავალდებულო წესით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</si>
  <si>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 ზარალში ასახვით</t>
  </si>
  <si>
    <t>(საპროცენტო ხარჯები)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</si>
  <si>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</si>
  <si>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 ან ზარალში ასახვით)</t>
  </si>
  <si>
    <t>(ამორტიზებული ღირებულებით შეფასებული ფინანსური ვალდებულებები)</t>
  </si>
  <si>
    <t>(სხვა ვალდებულებები)</t>
  </si>
  <si>
    <t>შემოსავალი დივიდენდებიდან</t>
  </si>
  <si>
    <t>საკომისიო შემოსავალი</t>
  </si>
  <si>
    <t>(საკომისიო ხარჯი)</t>
  </si>
  <si>
    <t>წმინდა შემოსულობა ან (-) ზარალი იმ ფინანსური აქტივებისა და ვალდებულებების აღიარების შეწყვეტით, რომელიც არ არის შეფასებული რეალური ღირებულებით მოგება ან ზარალში ასახვით</t>
  </si>
  <si>
    <t>შემოსულობა ან (-) ზარალი სავაჭროდ გამიზნული ფინანსური აქტივებიდან და ვალდებულებებიდან,წმინდა</t>
  </si>
  <si>
    <t>შემოსულობა ან (-) ზარალი არასავაჭრო ფინანსური აქტივებიდან, რომელიც სავალდებულო წესით შეფასებულია რეალური ღირებულებით მოგება ან ზარალში ასახვით,წმინდა</t>
  </si>
  <si>
    <t>შემოსულობა ან (-) ზარალი საკუთარი შეხედულებისამებრ რეალური ღირებულებით შეფასებული ფინანსური აქტივებიდან და ვალდებულებებიდან, მოგება-ზარალში ასახვით,წმინდა</t>
  </si>
  <si>
    <t>საკურსო სხვაობა [შემოსულობა ან (-) ზარალი],წმინდა</t>
  </si>
  <si>
    <t>არაფინანსური აქტივების აღიარების შეწყვეტიდან მიღებული შემოსულობა ან (-) ზარალი,წმინდა</t>
  </si>
  <si>
    <t>სხვა საოპერაციო შემოსავალი</t>
  </si>
  <si>
    <t>(სხვა საოპერაციო ხარჯი)</t>
  </si>
  <si>
    <t>(ადმინისტრაციული ხარჯები)</t>
  </si>
  <si>
    <t>(შრომის ანაზღაურების ხარჯი)</t>
  </si>
  <si>
    <t>(სხვა ადმინისტრაციული ხარჯი)</t>
  </si>
  <si>
    <t>(ცვეთის და ამორტიზაციის ხარჯები)</t>
  </si>
  <si>
    <t>ფინანსური ინსტრუმენტების მოდოფიკაციით მიღებული შემოსულობა ან (-) ზარალი,წმინდა</t>
  </si>
  <si>
    <t>(ანარიცხები ან (-) ანარიცხების ანულირება)</t>
  </si>
  <si>
    <t>(გაცემული გარანტიები და შესრულების პირობა)</t>
  </si>
  <si>
    <t>(სხვა ანარიცხები)</t>
  </si>
  <si>
    <t>(გაუფასურება ან (-) გაუფასურების ანულირება იმ ფინანსური აქტივების, რომლებიც შეფასებული არ არის რეალური ღირებულებით,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</si>
  <si>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</si>
  <si>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(ამორტიზებული ღირებულებით შეფასებული ფინანსური აქტივები)</t>
  </si>
  <si>
    <t>(გაუფასურება ან (-) გაუფასურების ანულირება ინვესტიციების შვილობილ, მეკავშირე და ერთობლივ საწარმოებში)</t>
  </si>
  <si>
    <t>არაფინანსური აქტივების გაუფასურება ან (-) გაუფასურების ანულირება</t>
  </si>
  <si>
    <t>წილი მოგებიდან ან (-) ზარალიდან ინვესტიციებზე შვილობილ, მეკავშირე და ერთობლივ საწარმოებში, რომელიც აღრიცხულია წილობრივი მეთოდით</t>
  </si>
  <si>
    <t>მოგება ან (-) ზარალი დაბეგვრამდე</t>
  </si>
  <si>
    <t>(მოგების გადასახადის ხარჯი ან (-) შემოსავალი)</t>
  </si>
  <si>
    <t>მოგება ან (-) ზარალი დაბეგვრის შემდეგ</t>
  </si>
  <si>
    <t>მიღებული "სესხის გაცემის ვალდებულებები"</t>
  </si>
  <si>
    <t xml:space="preserve">თავდებობა, სოლიდარული პასუხისმგებლობა </t>
  </si>
  <si>
    <t xml:space="preserve">გარანტია </t>
  </si>
  <si>
    <t>ბანკის ფინანსური აქტივები</t>
  </si>
  <si>
    <t>ბანკის არაფინანსური აქტივები</t>
  </si>
  <si>
    <t>გირავნობის უზრუნველყოფის სახით მიღებული აქტივები:</t>
  </si>
  <si>
    <t>ფულადი სახსრები</t>
  </si>
  <si>
    <t>ძვირფასი ლითონები და ქვები</t>
  </si>
  <si>
    <t>უძრავი ქონება:</t>
  </si>
  <si>
    <t>საცხოვრებელი</t>
  </si>
  <si>
    <t>კომერციული</t>
  </si>
  <si>
    <t>კომპლექსური ტიპის უძრავი ქონება</t>
  </si>
  <si>
    <t>მიწის ნაკვეთები (შენობა ნაგებობების გარეშე)</t>
  </si>
  <si>
    <t>მოძრავი ქონება</t>
  </si>
  <si>
    <t>წილის გირავნობა</t>
  </si>
  <si>
    <t xml:space="preserve">ფასიანი ქაღალდები  </t>
  </si>
  <si>
    <t>სესხის გაცემის ვალდებულებები</t>
  </si>
  <si>
    <t>გაცემული გარანტიები</t>
  </si>
  <si>
    <t>აკრედიტივი</t>
  </si>
  <si>
    <t>სავალუტო კურსთან დაკავშირებული კონტრაქტების (გარდა ოფციონებისა) ფარგლებში მისაღები თანხები</t>
  </si>
  <si>
    <t>სავალუტო კურსთან დაკავშირებული კონტრაქტების (გარდა ოფციონებისა) ფარგლებში გასაცები თანხები</t>
  </si>
  <si>
    <t xml:space="preserve">საპროცენტო განაკვეთთან დაკავშირებული კონტრაქტების (გარდა ოფციონებისა) ძირითადი თანხა </t>
  </si>
  <si>
    <t>გაყიდული ოფციონები</t>
  </si>
  <si>
    <t>ნაყიდი ოფციონები</t>
  </si>
  <si>
    <t>სხვა წარმოებული ინსტრუმენტების ფარგლებში ბანკის პოტენციური მოთხოვნის ნომინალური ღირებულება</t>
  </si>
  <si>
    <t>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</si>
  <si>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ზარალში ჩამოწერილი ვალები</t>
  </si>
  <si>
    <t>ბოლო 3 თვის განმავალობაში ბალანსიდან ჩამოწერილი საკრედიტო მოთხოვნების ძირი თანხა</t>
  </si>
  <si>
    <t>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</si>
  <si>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ბოლო 5 წლის განმავლობაში (ბოლო 3 თვის ჩათვლით) ბალანსიდან ჩამოწერილი საკრედიტო მოთხოვნების ძირი თანხა</t>
  </si>
  <si>
    <t>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</si>
  <si>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ნაღდი ფული, ფულადი სახსრები საქართველოს ეროვნული ბანკში და სხვა ბანკებში</t>
  </si>
  <si>
    <t>საბალანსო ღირებულებები ფასს სტანდარტების აღრიცხვის წესების მიხედვით (ინდივიდუალური ფინანსური ანგარიშგება)</t>
  </si>
  <si>
    <t xml:space="preserve">საბალანსო ღირებულება ინდივიდუალურ ფინანსურ ანგარიშგებებში ფასს-ის სტანდარტების მიხედვით </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</si>
  <si>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</si>
  <si>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</si>
  <si>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(ა+ბ-გ-დ)</t>
  </si>
  <si>
    <t>აქტივების წმინდა ღირებულება</t>
  </si>
  <si>
    <t>ზოგადი რეზერვი</t>
  </si>
  <si>
    <t>მოსალოდენელი საკრედიტო ზარალი</t>
  </si>
  <si>
    <t xml:space="preserve">                                                                             საბალანსო აქტივები                                                                                                         
                                                                                                                                                                                                                                                                                                            რისკის კლასები</t>
  </si>
  <si>
    <t>საბითუმო ლომბარდი</t>
  </si>
  <si>
    <t xml:space="preserve">                                                                               საბალანსო აქტივები
                                                                                                                                                                                                             სექტორი დაფარვის წყაროს/კონტრაგენტის ტიპის მიხედვით</t>
  </si>
  <si>
    <t>აქტივების მოსალოდნელი საკრედიტო ზარალი საანგარიშგებო პერიოდის ბოლოსათვის</t>
  </si>
  <si>
    <t>აქტივების მოსალოდნელი საკრედიტო ზარალის შემცირება/ზრდა ლარის მიმართ უცხოური ვალუტის ცვლილების შედეგად</t>
  </si>
  <si>
    <t>აქტივების ხარისხის გაუმჯობესების შედეგად</t>
  </si>
  <si>
    <t>აქტივების დაფარვის შედეგად</t>
  </si>
  <si>
    <t>მოსალოდნელი საკრედიტო ზარალის შემცირება</t>
  </si>
  <si>
    <t>არსებული აქტივების ხარისხის გაუარესების შედეგად</t>
  </si>
  <si>
    <t>ახალი აქტივების წარმოშობის შედეგად</t>
  </si>
  <si>
    <t>მოსალოდნელი საკრედიტო ზარალის ზრდა</t>
  </si>
  <si>
    <t>მოსალოდნელი საკრედიტო ზარალი საანგარიშგებო პერიოდის დასაწყისისათვის</t>
  </si>
  <si>
    <t>კორპორატიული ფასიანი ქაღალდები</t>
  </si>
  <si>
    <t>მოსალოდნელი საკრედიტო ზარალის ცვლილება სესხებზე და კორპორატიულ სავალო ფასიანი ქაღალდებზე</t>
  </si>
  <si>
    <t>პერიოდის მანძილზე უმოქმედოდ კლასიფიცირებული სესხების შემცირება, საკრედიტო რისკის დონის შემცირების გზით</t>
  </si>
  <si>
    <t>ვადაგადაცილება &gt; 5 წელზე</t>
  </si>
  <si>
    <r>
      <t xml:space="preserve">ვადაგადაცილება &gt; 2 წელზე  </t>
    </r>
    <r>
      <rPr>
        <sz val="9"/>
        <rFont val="Calibri"/>
        <family val="2"/>
      </rPr>
      <t>≤</t>
    </r>
    <r>
      <rPr>
        <sz val="9"/>
        <rFont val="Sylfaen"/>
        <family val="1"/>
      </rPr>
      <t xml:space="preserve"> 5 წელზე</t>
    </r>
  </si>
  <si>
    <r>
      <t xml:space="preserve">ვადაგადაცილება &gt; 1 წელზე  </t>
    </r>
    <r>
      <rPr>
        <sz val="9"/>
        <rFont val="Calibri"/>
        <family val="2"/>
      </rPr>
      <t>≤</t>
    </r>
    <r>
      <rPr>
        <sz val="9"/>
        <rFont val="Sylfaen"/>
        <family val="1"/>
      </rPr>
      <t xml:space="preserve"> 2 წელზე</t>
    </r>
  </si>
  <si>
    <r>
      <t xml:space="preserve">ვადაგადაცილება &gt; 180 დღეზე  </t>
    </r>
    <r>
      <rPr>
        <sz val="9"/>
        <rFont val="Calibri"/>
        <family val="2"/>
      </rPr>
      <t>≤</t>
    </r>
    <r>
      <rPr>
        <sz val="9"/>
        <rFont val="Sylfaen"/>
        <family val="1"/>
      </rPr>
      <t xml:space="preserve"> 1 წელზე </t>
    </r>
  </si>
  <si>
    <r>
      <t xml:space="preserve">ვადაგადაცილება &gt; 90 დღეზე  </t>
    </r>
    <r>
      <rPr>
        <sz val="9"/>
        <rFont val="Calibri"/>
        <family val="2"/>
      </rPr>
      <t>≤</t>
    </r>
    <r>
      <rPr>
        <sz val="9"/>
        <rFont val="Sylfaen"/>
        <family val="1"/>
      </rPr>
      <t xml:space="preserve"> 180 დღეზე </t>
    </r>
  </si>
  <si>
    <r>
      <t xml:space="preserve">ვადაგადაცილება &gt; 30 დღეზე  </t>
    </r>
    <r>
      <rPr>
        <sz val="9"/>
        <rFont val="Calibri"/>
        <family val="2"/>
      </rPr>
      <t>≤</t>
    </r>
    <r>
      <rPr>
        <sz val="9"/>
        <rFont val="Sylfaen"/>
        <family val="1"/>
      </rPr>
      <t xml:space="preserve"> 90 დღეზე </t>
    </r>
  </si>
  <si>
    <t>ვადაგადაცილება &gt; 90 დღეზე</t>
  </si>
  <si>
    <t>შეძენილი ან გამოშვებული გაუფასურებული ფინანსური ინსტრუმნეტი (POCI)</t>
  </si>
  <si>
    <t>მე-3 დონის საკრედიტო რისკი</t>
  </si>
  <si>
    <t>მე-2 დონის საკრედიტო რისკი</t>
  </si>
  <si>
    <t>1-ი დონის საკრედიტო რისკი</t>
  </si>
  <si>
    <t>მთლიანი ღირებულება სესხებისთვის და სავალო ფასიანი ქაღალდებისათვის, გარესაბალანსო ვალდებულებებისთვის ნომინალური ღირებულება მოსალოდენელი საკრედიტო ზარალის დაკლებამდე</t>
  </si>
  <si>
    <t>სესხების, სავალო ფასიანი ქაღალდების და გარესაბალანსო ვალდებულებების განაწილება, საკრედიტო რისკის დონის, ვადაგადაცილების და მსესხებლის ტიპის მიხედვით</t>
  </si>
  <si>
    <t>მოსალოდნელი საკრედიტო ზარალი უზრუნველყოფილ სესხებზე</t>
  </si>
  <si>
    <t>ვადაგადაცილება &gt; 2 წელზე  ≤ 5 წელზე</t>
  </si>
  <si>
    <t>ვადაგადაცილება &gt; 1 წელზე  ≤ 2 წელზე</t>
  </si>
  <si>
    <t xml:space="preserve">ვადაგადაცილება &gt; 180 დღეზე  ≤ 1 წელზე </t>
  </si>
  <si>
    <t xml:space="preserve">ვადაგადაცილება &gt; 90 დღეზე  ≤ 180 დღეზე </t>
  </si>
  <si>
    <t xml:space="preserve">ვადაგადაცილება &gt; 30 დღეზე  ≤ 90 დღეზე </t>
  </si>
  <si>
    <t xml:space="preserve">სესხების მთლიანი ღირებულების,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განაწილება საკრედიტო რისკის და ვადაგადაცილებების მიხედვით.
  </t>
  </si>
  <si>
    <t>მათ შორის:  უმოქმედო გარესაბალანსო ვალდებულებები</t>
  </si>
  <si>
    <t>მათ შორის:  უმოქმედო კორპორატიული სავალო ფასიანი ქაღალდები</t>
  </si>
  <si>
    <t>მათ შორის:  უმოქმედო სესხები</t>
  </si>
  <si>
    <t>ოქრო/ოქროს ნაკეთობებით უზრუნველყოფილი ვალდებულების საბაზრო ღირებულება</t>
  </si>
  <si>
    <t xml:space="preserve">                             სესხების და კორპორატიული ფასიანი ქაღალდების მთლიანი ღირებულების და გარესაბალანსო ვალდებულებების ნომინალური ღირებულების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</si>
  <si>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მოსალოდნელი საკრედიტო ზარალი</t>
  </si>
  <si>
    <t>სესხების ძირი თანხა</t>
  </si>
  <si>
    <t xml:space="preserve"> ცხრილი 9 (Capital), N10 </t>
  </si>
  <si>
    <t>ფასს-ის საფუძელზე დაანგარიშებული რიცხვები</t>
  </si>
  <si>
    <t>სესხების,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გარანტიებით უზრუნველყოფილი სესხების განაწილება საკრედიტო რისკის კატეგორიისა და ვადაგადაცილების მიხედვით</t>
  </si>
  <si>
    <t>აქტივების, აქტივებზე მოსალოდნელი საკრედიტო ზარალის და ჩამოწერის განაწილება რისკის კლასების მიხედვით</t>
  </si>
  <si>
    <t>აქტივების, აქტივებზე მოსალოდნელი საკრედიტო ზარალის და ჩამოწერის განაწილება დაფარვის წყაროს სექტორების მიხედვით</t>
  </si>
  <si>
    <t>მოსალოდნელი საკრედიტო ზარალის ცვლილება სესხებზე და კორპორატიულ სავალო ფასიან ქაღალდებზე</t>
  </si>
  <si>
    <t>სესხების, სავალო ფასიანი ქაღალდების და გარესაბალანსო ვალდებულებების განაწილება, საკრედიტო რისკის კატეგორიის, ვადაგადაცილების და მსესხებლის ტიპის მიხედვით</t>
  </si>
  <si>
    <t>სესხების და სესხებზე მოსალოდნელი საკრედიტო ზარალის განაწილება, დაფარვის წყაროს სექტორების და საკრედიტო რისკის კატეგორიის მიხედვით</t>
  </si>
  <si>
    <t>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t>
  </si>
  <si>
    <t>უპირობო და პირობითი მოთხოვნები საერთაშორისო ორგანიზაციების/ინსტიტუტების მიმართ</t>
  </si>
  <si>
    <t>უპირობო და პირობითი მოთხოვნები, რომლებიც უზრუნველყოფილია საცხოვრებელი უძრავი ქონებით</t>
  </si>
  <si>
    <t>საშუალო შეწონილი ნომინალური საპროცენტო განაკვეთი სესხის ნაშთზე</t>
  </si>
  <si>
    <t>სესხების საშუალო შეწონილი ვადიანობა სესხის ნაშთზე დარჩენილი ვადის მიხედვით (თვეებში)</t>
  </si>
  <si>
    <t>მოსალოდნელი საკრედიტო ზარალი/ მთლიან სესხებთან</t>
  </si>
  <si>
    <t>ივსება მხოლოდ სისტემურად მნიშვნელოვანი ბანკების მიერ</t>
  </si>
  <si>
    <t>MREL მინიმალური მოთხოვნის რესურსი</t>
  </si>
  <si>
    <t>საზედამხედვლო კაპიტალი და დაშვებული ვალდებულებების რესურსი</t>
  </si>
  <si>
    <t>ძირითადი პირველადი კაპიტალი (CET 1)</t>
  </si>
  <si>
    <t>დამატებითი პირველადი კაპიტალი (AT 1)</t>
  </si>
  <si>
    <t>მეორადი კაპიტალი (Tier 2)</t>
  </si>
  <si>
    <t>დაშვებული ვალდებულებები</t>
  </si>
  <si>
    <t>მთლიანი ვალდებულებები და საზედამხედველო კაპიტალი (TLOF)</t>
  </si>
  <si>
    <t>მთლიანი ვალდებულებები (გარდა კაპიტალში ჩართული ინსტრუმენტებისა)</t>
  </si>
  <si>
    <t xml:space="preserve">მთლიანი რისკის მიხედვით შეწონილი აქტივები და ლევერიჯის კოეფიციენტის მიზნებისთვის მთლიანი რისკის პოზიციები </t>
  </si>
  <si>
    <t>რისკის მიხედვით შეწონილი აქტივები (TREA)</t>
  </si>
  <si>
    <t>ლევერიჯის კოეფიციენტის მიზნებისთვის მთლიანი რისკის პოზიციები (TEM)</t>
  </si>
  <si>
    <t xml:space="preserve">MREL კოეფიციენტები </t>
  </si>
  <si>
    <t>MREL რესურსი შეფარდებული რისკის მიხედვით შეწონილ აქტივებთან (TREA)</t>
  </si>
  <si>
    <t>MREL რესურსი შეფარდებული ლევერიჯის კოეფიციენტის მიზნებისთვის მთლიანი რისკის პოზიციებთან (TEM)</t>
  </si>
  <si>
    <t>MREL რესურსის შეფარდება TLOF -თან</t>
  </si>
  <si>
    <t>დაფარვის ვადიანობა</t>
  </si>
  <si>
    <t>ჯამი</t>
  </si>
  <si>
    <t xml:space="preserve"> &lt; 1 წელზე </t>
  </si>
  <si>
    <t xml:space="preserve"> &gt;= 1 წელზე და &lt;2 წელზე </t>
  </si>
  <si>
    <t xml:space="preserve"> &gt;= 2 წელზე</t>
  </si>
  <si>
    <t>მუდმივი/ რომელსაც არ აქვს დაფარვის ვადა</t>
  </si>
  <si>
    <t>MREL დაქვემდებარებული კაპიტალის ინტრუმენტები და დაშვებული ვალდებულებები</t>
  </si>
  <si>
    <t>მათ შორის: საქართველოს იურისდიქციაში მოქმედი ხელშეკრულება</t>
  </si>
  <si>
    <t>მათ შორის: სხვა ქვეყნის იურისდიქციაში მოქმედი ხელშეკრულება</t>
  </si>
  <si>
    <t>მათ შორის: ხელშეკრულება რომელშიც ჩადებულია Bail in მუხლი</t>
  </si>
  <si>
    <t xml:space="preserve">კაპიტალის ინტრუმენტები </t>
  </si>
  <si>
    <t>დაშვებული ვალდებულებებისა და კაპიტალის ინსტრუმენტების მინიმალური მოთხოვნასთან (MREL) დაკავშირებული შემაჯამებელი ინფორმაცია</t>
  </si>
  <si>
    <t>MREL-ის კომპონენტების ვადიანობისა და მარეგულირებელი კანონმდებლობის მიხედვით დეტალიზაცია</t>
  </si>
  <si>
    <t>ცხრილი 9.2</t>
  </si>
  <si>
    <t>ცხრილი 9.3</t>
  </si>
  <si>
    <t>დაშვებული ვალდებულებებისა და კაპიტალის ინსტრუმენტების მინიმალური მოთხოვნა (MREL)</t>
  </si>
  <si>
    <t>დაშვებული ვალდებულებები და კაპიტალის ინსტრუმენტები / მთლიან ვალდებულებებსა და საზედამხედველო კაპიტალთან (MREL Resource / TLOF)</t>
  </si>
  <si>
    <r>
      <t>საზედამხედველო კაპიტალი</t>
    </r>
    <r>
      <rPr>
        <b/>
        <vertAlign val="superscript"/>
        <sz val="10"/>
        <color theme="1"/>
        <rFont val="Arial"/>
        <family val="2"/>
      </rPr>
      <t>1</t>
    </r>
  </si>
  <si>
    <r>
      <t>სუბორდინირებული სესხების ის ნაწილი რომელიც არ არის ჩართული კაპიტალში</t>
    </r>
    <r>
      <rPr>
        <vertAlign val="superscript"/>
        <sz val="10"/>
        <color theme="1"/>
        <rFont val="Arial"/>
        <family val="2"/>
      </rPr>
      <t>2</t>
    </r>
  </si>
  <si>
    <r>
      <t>დაშვებული ვალდებულებები</t>
    </r>
    <r>
      <rPr>
        <vertAlign val="superscript"/>
        <sz val="10"/>
        <color theme="1"/>
        <rFont val="Arial"/>
        <family val="2"/>
      </rPr>
      <t>3</t>
    </r>
  </si>
  <si>
    <r>
      <rPr>
        <i/>
        <vertAlign val="superscript"/>
        <sz val="9"/>
        <rFont val="Calibri"/>
        <family val="2"/>
        <scheme val="minor"/>
      </rPr>
      <t xml:space="preserve">1 </t>
    </r>
    <r>
      <rPr>
        <i/>
        <sz val="9"/>
        <rFont val="Calibri"/>
        <family val="2"/>
        <scheme val="minor"/>
      </rPr>
      <t xml:space="preserve">კაპიტალში ჩართული ინსტრუმენტები
</t>
    </r>
  </si>
  <si>
    <r>
      <rPr>
        <i/>
        <vertAlign val="superscript"/>
        <sz val="9"/>
        <rFont val="Calibri"/>
        <family val="2"/>
        <scheme val="minor"/>
      </rPr>
      <t xml:space="preserve">2 </t>
    </r>
    <r>
      <rPr>
        <i/>
        <sz val="9"/>
        <rFont val="Calibri"/>
        <family val="2"/>
        <scheme val="minor"/>
      </rPr>
      <t>მოიცავს სუბორდინირებული ვალდებულების იმ ნაწილს, რომელიც არის ამორტიზებული და, ასევე, სუბორდინირებულ ვალდებულებებს, რომლებიც არ კლასიფიცირდებიან კაპიტალის ინსტრუმენტებად</t>
    </r>
  </si>
  <si>
    <r>
      <rPr>
        <i/>
        <vertAlign val="superscript"/>
        <sz val="9"/>
        <rFont val="Calibri"/>
        <family val="2"/>
        <scheme val="minor"/>
      </rPr>
      <t xml:space="preserve">3 </t>
    </r>
    <r>
      <rPr>
        <i/>
        <sz val="9"/>
        <rFont val="Calibri"/>
        <family val="2"/>
        <scheme val="minor"/>
      </rPr>
      <t>მოიცავს 1 წელზე მეტი ვადიანობის დაშვებულ ვალდებულებებს, რომლებიც არ არიან საზედამხედველო კაპიტალის ინსტრუმენტები. ასევე, მათი ხელშეკრულებები რეგულირდება საქართველოს კანონმდებლობით ან სრულად ან ნაწილობრივ ექვემდებარება უცხო ქვეყნის კანონმდებლობას. უკანასკნელის შემთხვევაში ხელშეკრულებაში გათვალისწინებული უნდა იყოს რეკაპიტალიზაციის მიზნით ბანკის ვალდებულებების ჩამოწერის ან კონვერტაციის სარეზოლუციო ინსტრუმენტის გამოყენების სახელშეკრულებო პირობა</t>
    </r>
  </si>
  <si>
    <t>ჩვეულებრივი აქციები</t>
  </si>
  <si>
    <t xml:space="preserve">ბაზელ III-ზე დაფუძნებული ჩარჩოს მიხედვით </t>
  </si>
  <si>
    <t>საკრედიტო გადაფასების კორექტირება</t>
  </si>
  <si>
    <t>ცხრილი 15.2. კონტრაგენტთან დაკავშირებული საბაზრო რისკის მიხედვით შეწონილი რისკის პოზიციები -საკრედიტო გადაფასების კორექტირება (CVA)</t>
  </si>
  <si>
    <t xml:space="preserve">საკრედიტო გადაფასების კორექტირებისთვის (CVA) დისკონტირებული რისკის პოზიცია </t>
  </si>
  <si>
    <t>საკრედიტო გადაფასების კორექტირების (CVA) ხარჯი</t>
  </si>
  <si>
    <t xml:space="preserve">ჩამოწერილი საკრედიტო გადაფასების კორექტირების (CVA ) ხარჯი </t>
  </si>
  <si>
    <t>კონტრაჰენტის საკრედიტო რისკის საკრედიტო გადაფასების კორექტირების მიხედვით შეწონილი რისკის პოზიციები</t>
  </si>
  <si>
    <t>დათვლილი სტანდარტიზებული მეთოდით</t>
  </si>
  <si>
    <t>დათვლილი გამარტივებული სტანდარტიზებული მეთოდით</t>
  </si>
  <si>
    <t>დათვლილი საწყისი რისკის პოზიციის მეთოდით</t>
  </si>
  <si>
    <t>კონტრაჰენტის საკრედიტო რისკის დებულებით განსაზღვრული რისკის პოზიციები</t>
  </si>
  <si>
    <t>ცხრილი 15 კონტრაგენტთან დაკავშირებული საკრედიტო რისკის მიხედვით შეწონილი რისკის პოზიციები</t>
  </si>
  <si>
    <t>დერივატიული კონტრაქტები</t>
  </si>
  <si>
    <t xml:space="preserve">ნომინალური ღირებულება </t>
  </si>
  <si>
    <t>საბაზრო ღირებულება (CMV)</t>
  </si>
  <si>
    <t xml:space="preserve">უზრუნველყოფის ღირებულება </t>
  </si>
  <si>
    <t>ჩანაცვლების ღირებულება (RC)</t>
  </si>
  <si>
    <t>პოტენციური მომავალი რისკის პოზიციის ღირებულება (PFE)</t>
  </si>
  <si>
    <r>
      <t>საზედამხედველო ალფა ფაქტორი (</t>
    </r>
    <r>
      <rPr>
        <sz val="11"/>
        <rFont val="Calibri"/>
        <family val="2"/>
      </rPr>
      <t>α)</t>
    </r>
  </si>
  <si>
    <t>რისკის პოზიციების ღირებულება</t>
  </si>
  <si>
    <t>კონტრაქტები კვალიფიციურ ცენტრალურ კონტრაჰენტთან</t>
  </si>
  <si>
    <t>კონტრაქტები ცენტრალურ კონტრაჰენტთან</t>
  </si>
  <si>
    <t>კონტრაქტები კომერციულ ბანკებთან</t>
  </si>
  <si>
    <t>კონტრაქტები საფინანსო ინსტიტუტებთან გარდა ბანკებისა</t>
  </si>
  <si>
    <t>კონტრაქტები კორპორატიულ კლიენტებთან</t>
  </si>
  <si>
    <t>კონტრაქტები ფიზიკურ პირებთან</t>
  </si>
  <si>
    <t>საბალანსო ელემენტები</t>
  </si>
  <si>
    <t xml:space="preserve">სხვა კორექტირებების ეფექტი (ასეთის არსებობის შემთხვევაში) </t>
  </si>
  <si>
    <t>კაპიტალის კონსერვაციის ბუფერი</t>
  </si>
  <si>
    <t xml:space="preserve"> ცხრილი 9 (Capital), N17 </t>
  </si>
  <si>
    <t xml:space="preserve"> ცხრილი 9 (Capital), N38</t>
  </si>
  <si>
    <t xml:space="preserve"> ცხრილი 9 (Capital), N2 </t>
  </si>
  <si>
    <t xml:space="preserve"> ცხრილი 9 (Capital), N3</t>
  </si>
  <si>
    <t xml:space="preserve"> ცხრილი 9 (Capital), N4; N8</t>
  </si>
  <si>
    <t>სს "ბაზისბანკი"</t>
  </si>
  <si>
    <t>ჯანგ ძუნი</t>
  </si>
  <si>
    <t>დავით ცაავა</t>
  </si>
  <si>
    <t>www.BB.ge</t>
  </si>
  <si>
    <t>არადამოუკიდებელი თავმჯდომარე</t>
  </si>
  <si>
    <t>ჟუ ნინგი</t>
  </si>
  <si>
    <t>არადამოუკიდებელი წევრი</t>
  </si>
  <si>
    <t>ზაზა რობაქიძე</t>
  </si>
  <si>
    <t>დამოუკიდებელი წევრი</t>
  </si>
  <si>
    <t>მი მია ენხვა</t>
  </si>
  <si>
    <t>არადამოუკიდებელ წევრი</t>
  </si>
  <si>
    <t>საბინა ძიურმანი</t>
  </si>
  <si>
    <t>ნინო ოხანაშვილი</t>
  </si>
  <si>
    <t>გენერალური დირექტორი</t>
  </si>
  <si>
    <t>ლევან გარდაფხაძე</t>
  </si>
  <si>
    <t xml:space="preserve">გენერალური დირექტორის მოადგილე, საცალო ბიზნესი </t>
  </si>
  <si>
    <t>დავით კაკაბაძე</t>
  </si>
  <si>
    <t>გენერალური დირექტორის მოადგილე, რისკების მართვა</t>
  </si>
  <si>
    <t>ლია ასლანიკაშვილი</t>
  </si>
  <si>
    <t xml:space="preserve">გენერალური დირექტორის მოადგილე, ფინანსები </t>
  </si>
  <si>
    <t>ხვეი ლი</t>
  </si>
  <si>
    <t>გენერალური დირექტორის მოადგილე, დაკრედიტება</t>
  </si>
  <si>
    <t>გიორგი გაბუნია</t>
  </si>
  <si>
    <t>კომერციული დირექტორი</t>
  </si>
  <si>
    <t>რატი დვალაძე</t>
  </si>
  <si>
    <t>საოპერაციო დირექტორი</t>
  </si>
  <si>
    <t>შპს "Xinjiang HuaLing Industry &amp; Trade (Group) Co"</t>
  </si>
  <si>
    <t>მი ზაიქი</t>
  </si>
  <si>
    <t>Hualing Group Investment Holding (Xinjiang) Co.</t>
  </si>
  <si>
    <t xml:space="preserve"> ცხრილი 9 (Capital), N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</si>
</sst>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8">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_-* #,##0\ _€_-;\-* #,##0\ _€_-;_-* &quot;-&quot;??\ _€_-;_-@_-"/>
    <numFmt numFmtId="195" formatCode="#,##0.0"/>
    <numFmt numFmtId="196" formatCode="0.0000%"/>
  </numFmts>
  <fonts count="156">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sz val="10"/>
      <name val="Calibri"/>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sz val="10"/>
      <color rgb="FF333333"/>
      <name val="Sylfaen"/>
      <family val="1"/>
    </font>
    <font>
      <i/>
      <sz val="10"/>
      <name val="Sylfaen"/>
      <family val="1"/>
    </font>
    <font>
      <i/>
      <sz val="10"/>
      <color theme="1"/>
      <name val="Sylfaen"/>
      <family val="1"/>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9"/>
      <color theme="1"/>
      <name val="Calibri"/>
      <family val="2"/>
      <scheme val="minor"/>
    </font>
    <font>
      <sz val="10"/>
      <color theme="1"/>
      <name val="Calibri"/>
      <family val="1"/>
      <scheme val="minor"/>
    </font>
    <font>
      <b/>
      <sz val="10"/>
      <name val="Calibri"/>
      <family val="1"/>
      <scheme val="minor"/>
    </font>
    <font>
      <sz val="10"/>
      <name val="Calibri"/>
      <family val="1"/>
      <scheme val="minor"/>
    </font>
    <font>
      <b/>
      <sz val="9"/>
      <name val="Arial"/>
      <family val="2"/>
    </font>
    <font>
      <sz val="9"/>
      <name val="Arial"/>
      <family val="2"/>
    </font>
    <font>
      <sz val="9"/>
      <name val="Calibri"/>
      <family val="2"/>
    </font>
    <font>
      <b/>
      <sz val="9"/>
      <name val="Calibri"/>
      <family val="2"/>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9"/>
      <color theme="1"/>
      <name val="Calibri"/>
      <family val="1"/>
      <scheme val="minor"/>
    </font>
    <font>
      <b/>
      <sz val="12"/>
      <color theme="1"/>
      <name val="Calibri"/>
      <family val="2"/>
      <scheme val="minor"/>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z val="11"/>
      <name val="Calibri"/>
      <family val="2"/>
      <charset val="204"/>
      <scheme val="minor"/>
    </font>
    <font>
      <i/>
      <sz val="11"/>
      <name val="Calibri"/>
      <family val="2"/>
      <scheme val="minor"/>
    </font>
    <font>
      <i/>
      <sz val="11"/>
      <name val="Calibri"/>
      <family val="2"/>
      <charset val="204"/>
      <scheme val="minor"/>
    </font>
    <font>
      <sz val="11"/>
      <name val="Calibri"/>
      <family val="2"/>
      <scheme val="minor"/>
    </font>
    <font>
      <b/>
      <i/>
      <sz val="10"/>
      <color theme="1"/>
      <name val="Calibri"/>
      <family val="2"/>
      <scheme val="minor"/>
    </font>
    <font>
      <i/>
      <sz val="10"/>
      <color theme="0" tint="-0.499984740745262"/>
      <name val="Calibri"/>
      <family val="2"/>
      <scheme val="minor"/>
    </font>
    <font>
      <sz val="8"/>
      <color rgb="FF000000"/>
      <name val="Arial"/>
      <family val="2"/>
    </font>
    <font>
      <b/>
      <sz val="10"/>
      <name val="Calibri"/>
      <family val="2"/>
    </font>
    <font>
      <sz val="10"/>
      <name val="Calibri"/>
      <family val="2"/>
    </font>
    <font>
      <b/>
      <vertAlign val="superscript"/>
      <sz val="10"/>
      <color theme="1"/>
      <name val="Arial"/>
      <family val="2"/>
    </font>
    <font>
      <vertAlign val="superscript"/>
      <sz val="10"/>
      <color theme="1"/>
      <name val="Arial"/>
      <family val="2"/>
    </font>
    <font>
      <b/>
      <u/>
      <sz val="10"/>
      <name val="Calibri"/>
      <family val="2"/>
    </font>
    <font>
      <b/>
      <u/>
      <sz val="10"/>
      <name val="Calibri"/>
      <family val="2"/>
      <scheme val="minor"/>
    </font>
    <font>
      <i/>
      <sz val="9"/>
      <name val="Calibri"/>
      <family val="2"/>
      <scheme val="minor"/>
    </font>
    <font>
      <i/>
      <vertAlign val="superscript"/>
      <sz val="9"/>
      <name val="Calibri"/>
      <family val="2"/>
      <scheme val="minor"/>
    </font>
    <font>
      <i/>
      <sz val="10"/>
      <name val="Calibri"/>
      <family val="2"/>
    </font>
    <font>
      <b/>
      <sz val="10"/>
      <color rgb="FF000000"/>
      <name val="Calibri"/>
      <family val="2"/>
    </font>
    <font>
      <sz val="10"/>
      <color rgb="FF000000"/>
      <name val="Calibri"/>
      <family val="2"/>
    </font>
    <font>
      <b/>
      <sz val="11"/>
      <name val="Calibri"/>
      <family val="2"/>
      <scheme val="minor"/>
    </font>
    <font>
      <u/>
      <sz val="11"/>
      <name val="Calibri"/>
      <family val="2"/>
      <scheme val="minor"/>
    </font>
    <font>
      <sz val="11"/>
      <name val="Calibri"/>
      <family val="2"/>
    </font>
    <font>
      <b/>
      <i/>
      <sz val="11"/>
      <name val="Calibri"/>
      <family val="2"/>
      <scheme val="minor"/>
    </font>
    <font>
      <b/>
      <sz val="9"/>
      <color indexed="81"/>
      <name val="Tahoma"/>
      <family val="2"/>
    </font>
    <font>
      <sz val="9"/>
      <color indexed="81"/>
      <name val="Tahoma"/>
      <family val="2"/>
    </font>
  </fonts>
  <fills count="8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2"/>
        <bgColor rgb="FF000000"/>
      </patternFill>
    </fill>
    <fill>
      <patternFill patternType="solid">
        <fgColor theme="2" tint="-9.9978637043366805E-2"/>
        <bgColor rgb="FF000000"/>
      </patternFill>
    </fill>
    <fill>
      <patternFill patternType="solid">
        <fgColor theme="2" tint="-0.249977111117893"/>
        <bgColor rgb="FF000000"/>
      </patternFill>
    </fill>
    <fill>
      <patternFill patternType="solid">
        <fgColor theme="2" tint="-9.9978637043366805E-2"/>
        <bgColor indexed="64"/>
      </patternFill>
    </fill>
    <fill>
      <patternFill patternType="solid">
        <fgColor theme="2" tint="-0.249977111117893"/>
        <bgColor indexed="64"/>
      </patternFill>
    </fill>
  </fills>
  <borders count="140">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right/>
      <top style="thin">
        <color auto="1"/>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diagonal/>
    </border>
    <border>
      <left/>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theme="6" tint="-0.499984740745262"/>
      </left>
      <right style="medium">
        <color indexed="64"/>
      </right>
      <top style="thin">
        <color indexed="64"/>
      </top>
      <bottom style="thin">
        <color theme="6" tint="-0.499984740745262"/>
      </bottom>
      <diagonal/>
    </border>
  </borders>
  <cellStyleXfs count="21417">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2" fillId="0" borderId="0"/>
    <xf numFmtId="0" fontId="8" fillId="0" borderId="0"/>
    <xf numFmtId="0" fontId="1" fillId="0" borderId="0"/>
    <xf numFmtId="9" fontId="1" fillId="0" borderId="0" applyFont="0" applyFill="0" applyBorder="0" applyAlignment="0" applyProtection="0"/>
    <xf numFmtId="0" fontId="2" fillId="0" borderId="0"/>
    <xf numFmtId="0" fontId="2" fillId="0" borderId="0"/>
    <xf numFmtId="0" fontId="11" fillId="0" borderId="0" applyNumberFormat="0" applyFill="0" applyBorder="0" applyAlignment="0" applyProtection="0">
      <alignment vertical="top"/>
      <protection locked="0"/>
    </xf>
    <xf numFmtId="0" fontId="25" fillId="0" borderId="0"/>
    <xf numFmtId="168" fontId="26" fillId="36" borderId="0"/>
    <xf numFmtId="169" fontId="26" fillId="36" borderId="0"/>
    <xf numFmtId="168" fontId="26" fillId="36" borderId="0"/>
    <xf numFmtId="0" fontId="27" fillId="37" borderId="0" applyNumberFormat="0" applyBorder="0" applyAlignment="0" applyProtection="0"/>
    <xf numFmtId="0" fontId="4" fillId="12" borderId="0" applyNumberFormat="0" applyBorder="0" applyAlignment="0" applyProtection="0"/>
    <xf numFmtId="168" fontId="28" fillId="37" borderId="0" applyNumberFormat="0" applyBorder="0" applyAlignment="0" applyProtection="0"/>
    <xf numFmtId="168" fontId="28" fillId="37" borderId="0" applyNumberFormat="0" applyBorder="0" applyAlignment="0" applyProtection="0"/>
    <xf numFmtId="169" fontId="28" fillId="37" borderId="0" applyNumberFormat="0" applyBorder="0" applyAlignment="0" applyProtection="0"/>
    <xf numFmtId="0" fontId="27" fillId="37"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168" fontId="28" fillId="37" borderId="0" applyNumberFormat="0" applyBorder="0" applyAlignment="0" applyProtection="0"/>
    <xf numFmtId="169" fontId="28" fillId="37" borderId="0" applyNumberFormat="0" applyBorder="0" applyAlignment="0" applyProtection="0"/>
    <xf numFmtId="168" fontId="28" fillId="37" borderId="0" applyNumberFormat="0" applyBorder="0" applyAlignment="0" applyProtection="0"/>
    <xf numFmtId="168" fontId="28" fillId="37" borderId="0" applyNumberFormat="0" applyBorder="0" applyAlignment="0" applyProtection="0"/>
    <xf numFmtId="169" fontId="28" fillId="37" borderId="0" applyNumberFormat="0" applyBorder="0" applyAlignment="0" applyProtection="0"/>
    <xf numFmtId="168" fontId="28" fillId="37" borderId="0" applyNumberFormat="0" applyBorder="0" applyAlignment="0" applyProtection="0"/>
    <xf numFmtId="168" fontId="28" fillId="37" borderId="0" applyNumberFormat="0" applyBorder="0" applyAlignment="0" applyProtection="0"/>
    <xf numFmtId="169" fontId="28" fillId="37" borderId="0" applyNumberFormat="0" applyBorder="0" applyAlignment="0" applyProtection="0"/>
    <xf numFmtId="168" fontId="28" fillId="37" borderId="0" applyNumberFormat="0" applyBorder="0" applyAlignment="0" applyProtection="0"/>
    <xf numFmtId="168" fontId="28" fillId="37" borderId="0" applyNumberFormat="0" applyBorder="0" applyAlignment="0" applyProtection="0"/>
    <xf numFmtId="169" fontId="28" fillId="37" borderId="0" applyNumberFormat="0" applyBorder="0" applyAlignment="0" applyProtection="0"/>
    <xf numFmtId="168" fontId="28" fillId="37" borderId="0" applyNumberFormat="0" applyBorder="0" applyAlignment="0" applyProtection="0"/>
    <xf numFmtId="0" fontId="27" fillId="37" borderId="0" applyNumberFormat="0" applyBorder="0" applyAlignment="0" applyProtection="0"/>
    <xf numFmtId="0" fontId="27" fillId="38" borderId="0" applyNumberFormat="0" applyBorder="0" applyAlignment="0" applyProtection="0"/>
    <xf numFmtId="0" fontId="4" fillId="16" borderId="0" applyNumberFormat="0" applyBorder="0" applyAlignment="0" applyProtection="0"/>
    <xf numFmtId="168" fontId="28" fillId="38"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0" fontId="27" fillId="38"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168" fontId="28" fillId="38"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168" fontId="28" fillId="38"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168" fontId="28" fillId="38"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168" fontId="28" fillId="38" borderId="0" applyNumberFormat="0" applyBorder="0" applyAlignment="0" applyProtection="0"/>
    <xf numFmtId="0" fontId="27" fillId="38" borderId="0" applyNumberFormat="0" applyBorder="0" applyAlignment="0" applyProtection="0"/>
    <xf numFmtId="0" fontId="27" fillId="39" borderId="0" applyNumberFormat="0" applyBorder="0" applyAlignment="0" applyProtection="0"/>
    <xf numFmtId="0" fontId="4" fillId="20" borderId="0" applyNumberFormat="0" applyBorder="0" applyAlignment="0" applyProtection="0"/>
    <xf numFmtId="168" fontId="28" fillId="39"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0" fontId="27" fillId="3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168" fontId="28" fillId="39"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168" fontId="28" fillId="39"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168" fontId="28" fillId="39"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168" fontId="28" fillId="39" borderId="0" applyNumberFormat="0" applyBorder="0" applyAlignment="0" applyProtection="0"/>
    <xf numFmtId="0" fontId="27" fillId="39" borderId="0" applyNumberFormat="0" applyBorder="0" applyAlignment="0" applyProtection="0"/>
    <xf numFmtId="0" fontId="27" fillId="40" borderId="0" applyNumberFormat="0" applyBorder="0" applyAlignment="0" applyProtection="0"/>
    <xf numFmtId="0" fontId="4" fillId="24"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0" fontId="27" fillId="4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0" fontId="27" fillId="40" borderId="0" applyNumberFormat="0" applyBorder="0" applyAlignment="0" applyProtection="0"/>
    <xf numFmtId="0" fontId="27" fillId="41" borderId="0" applyNumberFormat="0" applyBorder="0" applyAlignment="0" applyProtection="0"/>
    <xf numFmtId="0" fontId="4" fillId="28"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0" fontId="27" fillId="41"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0" fontId="27" fillId="41" borderId="0" applyNumberFormat="0" applyBorder="0" applyAlignment="0" applyProtection="0"/>
    <xf numFmtId="0" fontId="27" fillId="42" borderId="0" applyNumberFormat="0" applyBorder="0" applyAlignment="0" applyProtection="0"/>
    <xf numFmtId="0" fontId="4" fillId="32" borderId="0" applyNumberFormat="0" applyBorder="0" applyAlignment="0" applyProtection="0"/>
    <xf numFmtId="168" fontId="28" fillId="42"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0" fontId="27" fillId="4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168" fontId="28" fillId="42"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168" fontId="28" fillId="42"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168" fontId="28" fillId="42"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168" fontId="28" fillId="42" borderId="0" applyNumberFormat="0" applyBorder="0" applyAlignment="0" applyProtection="0"/>
    <xf numFmtId="0" fontId="27" fillId="42" borderId="0" applyNumberFormat="0" applyBorder="0" applyAlignment="0" applyProtection="0"/>
    <xf numFmtId="0" fontId="27" fillId="43" borderId="0" applyNumberFormat="0" applyBorder="0" applyAlignment="0" applyProtection="0"/>
    <xf numFmtId="0" fontId="4" fillId="1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0" fontId="27" fillId="4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0" fontId="27" fillId="43" borderId="0" applyNumberFormat="0" applyBorder="0" applyAlignment="0" applyProtection="0"/>
    <xf numFmtId="0" fontId="27" fillId="44" borderId="0" applyNumberFormat="0" applyBorder="0" applyAlignment="0" applyProtection="0"/>
    <xf numFmtId="0" fontId="4" fillId="17"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0" fontId="27" fillId="44"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0" fontId="27" fillId="44" borderId="0" applyNumberFormat="0" applyBorder="0" applyAlignment="0" applyProtection="0"/>
    <xf numFmtId="0" fontId="27" fillId="45" borderId="0" applyNumberFormat="0" applyBorder="0" applyAlignment="0" applyProtection="0"/>
    <xf numFmtId="0" fontId="4" fillId="21" borderId="0" applyNumberFormat="0" applyBorder="0" applyAlignment="0" applyProtection="0"/>
    <xf numFmtId="168" fontId="28" fillId="45"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0" fontId="27" fillId="45"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168" fontId="28" fillId="45"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168" fontId="28" fillId="45"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168" fontId="28" fillId="45"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168" fontId="28" fillId="45" borderId="0" applyNumberFormat="0" applyBorder="0" applyAlignment="0" applyProtection="0"/>
    <xf numFmtId="0" fontId="27" fillId="45" borderId="0" applyNumberFormat="0" applyBorder="0" applyAlignment="0" applyProtection="0"/>
    <xf numFmtId="0" fontId="27" fillId="40" borderId="0" applyNumberFormat="0" applyBorder="0" applyAlignment="0" applyProtection="0"/>
    <xf numFmtId="0" fontId="4" fillId="25"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0" fontId="27" fillId="40"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0" fontId="27" fillId="40" borderId="0" applyNumberFormat="0" applyBorder="0" applyAlignment="0" applyProtection="0"/>
    <xf numFmtId="0" fontId="27" fillId="43" borderId="0" applyNumberFormat="0" applyBorder="0" applyAlignment="0" applyProtection="0"/>
    <xf numFmtId="0" fontId="4" fillId="29"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0" fontId="27" fillId="43"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0" fontId="27" fillId="43" borderId="0" applyNumberFormat="0" applyBorder="0" applyAlignment="0" applyProtection="0"/>
    <xf numFmtId="0" fontId="27" fillId="46" borderId="0" applyNumberFormat="0" applyBorder="0" applyAlignment="0" applyProtection="0"/>
    <xf numFmtId="0" fontId="4" fillId="33" borderId="0" applyNumberFormat="0" applyBorder="0" applyAlignment="0" applyProtection="0"/>
    <xf numFmtId="168" fontId="28" fillId="46"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0" fontId="27" fillId="46"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168" fontId="28" fillId="46"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168" fontId="28" fillId="46"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168" fontId="28" fillId="46"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168" fontId="28" fillId="46" borderId="0" applyNumberFormat="0" applyBorder="0" applyAlignment="0" applyProtection="0"/>
    <xf numFmtId="0" fontId="27" fillId="46" borderId="0" applyNumberFormat="0" applyBorder="0" applyAlignment="0" applyProtection="0"/>
    <xf numFmtId="0" fontId="29" fillId="47" borderId="0" applyNumberFormat="0" applyBorder="0" applyAlignment="0" applyProtection="0"/>
    <xf numFmtId="0" fontId="30" fillId="14" borderId="0" applyNumberFormat="0" applyBorder="0" applyAlignment="0" applyProtection="0"/>
    <xf numFmtId="168" fontId="31" fillId="47" borderId="0" applyNumberFormat="0" applyBorder="0" applyAlignment="0" applyProtection="0"/>
    <xf numFmtId="168" fontId="31" fillId="47" borderId="0" applyNumberFormat="0" applyBorder="0" applyAlignment="0" applyProtection="0"/>
    <xf numFmtId="169" fontId="31" fillId="47" borderId="0" applyNumberFormat="0" applyBorder="0" applyAlignment="0" applyProtection="0"/>
    <xf numFmtId="0" fontId="29" fillId="47"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168" fontId="31" fillId="47" borderId="0" applyNumberFormat="0" applyBorder="0" applyAlignment="0" applyProtection="0"/>
    <xf numFmtId="169" fontId="31" fillId="47" borderId="0" applyNumberFormat="0" applyBorder="0" applyAlignment="0" applyProtection="0"/>
    <xf numFmtId="168" fontId="31" fillId="47" borderId="0" applyNumberFormat="0" applyBorder="0" applyAlignment="0" applyProtection="0"/>
    <xf numFmtId="168" fontId="31" fillId="47" borderId="0" applyNumberFormat="0" applyBorder="0" applyAlignment="0" applyProtection="0"/>
    <xf numFmtId="169" fontId="31" fillId="47" borderId="0" applyNumberFormat="0" applyBorder="0" applyAlignment="0" applyProtection="0"/>
    <xf numFmtId="168" fontId="31" fillId="47" borderId="0" applyNumberFormat="0" applyBorder="0" applyAlignment="0" applyProtection="0"/>
    <xf numFmtId="168" fontId="31" fillId="47" borderId="0" applyNumberFormat="0" applyBorder="0" applyAlignment="0" applyProtection="0"/>
    <xf numFmtId="169" fontId="31" fillId="47" borderId="0" applyNumberFormat="0" applyBorder="0" applyAlignment="0" applyProtection="0"/>
    <xf numFmtId="168" fontId="31" fillId="47" borderId="0" applyNumberFormat="0" applyBorder="0" applyAlignment="0" applyProtection="0"/>
    <xf numFmtId="168" fontId="31" fillId="47" borderId="0" applyNumberFormat="0" applyBorder="0" applyAlignment="0" applyProtection="0"/>
    <xf numFmtId="169" fontId="31" fillId="47" borderId="0" applyNumberFormat="0" applyBorder="0" applyAlignment="0" applyProtection="0"/>
    <xf numFmtId="168" fontId="31" fillId="47" borderId="0" applyNumberFormat="0" applyBorder="0" applyAlignment="0" applyProtection="0"/>
    <xf numFmtId="0" fontId="29" fillId="47" borderId="0" applyNumberFormat="0" applyBorder="0" applyAlignment="0" applyProtection="0"/>
    <xf numFmtId="0" fontId="29" fillId="44" borderId="0" applyNumberFormat="0" applyBorder="0" applyAlignment="0" applyProtection="0"/>
    <xf numFmtId="0" fontId="30" fillId="18"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0" fontId="29" fillId="44"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30" fillId="22"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0" fontId="29" fillId="45"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0" fontId="29" fillId="45" borderId="0" applyNumberFormat="0" applyBorder="0" applyAlignment="0" applyProtection="0"/>
    <xf numFmtId="0" fontId="29" fillId="48" borderId="0" applyNumberFormat="0" applyBorder="0" applyAlignment="0" applyProtection="0"/>
    <xf numFmtId="0" fontId="30" fillId="26"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0" fontId="29" fillId="48"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0" fontId="29" fillId="48" borderId="0" applyNumberFormat="0" applyBorder="0" applyAlignment="0" applyProtection="0"/>
    <xf numFmtId="0" fontId="29" fillId="49" borderId="0" applyNumberFormat="0" applyBorder="0" applyAlignment="0" applyProtection="0"/>
    <xf numFmtId="0" fontId="30" fillId="30"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0" fontId="29" fillId="49"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0" fontId="29" fillId="49" borderId="0" applyNumberFormat="0" applyBorder="0" applyAlignment="0" applyProtection="0"/>
    <xf numFmtId="0" fontId="29" fillId="50" borderId="0" applyNumberFormat="0" applyBorder="0" applyAlignment="0" applyProtection="0"/>
    <xf numFmtId="0" fontId="30" fillId="34"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0" fontId="29" fillId="50"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0" fontId="29" fillId="50"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9" fillId="52" borderId="0" applyNumberFormat="0" applyBorder="0" applyAlignment="0" applyProtection="0"/>
    <xf numFmtId="0" fontId="29" fillId="53" borderId="0" applyNumberFormat="0" applyBorder="0" applyAlignment="0" applyProtection="0"/>
    <xf numFmtId="0" fontId="30" fillId="11"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9" fontId="31" fillId="53" borderId="0" applyNumberFormat="0" applyBorder="0" applyAlignment="0" applyProtection="0"/>
    <xf numFmtId="0" fontId="29" fillId="53"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168" fontId="31" fillId="53" borderId="0" applyNumberFormat="0" applyBorder="0" applyAlignment="0" applyProtection="0"/>
    <xf numFmtId="169"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9"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9"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9" fontId="31" fillId="53" borderId="0" applyNumberFormat="0" applyBorder="0" applyAlignment="0" applyProtection="0"/>
    <xf numFmtId="168" fontId="31"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7" fillId="54" borderId="0" applyNumberFormat="0" applyBorder="0" applyAlignment="0" applyProtection="0"/>
    <xf numFmtId="0" fontId="27" fillId="55" borderId="0" applyNumberFormat="0" applyBorder="0" applyAlignment="0" applyProtection="0"/>
    <xf numFmtId="0" fontId="29" fillId="56" borderId="0" applyNumberFormat="0" applyBorder="0" applyAlignment="0" applyProtection="0"/>
    <xf numFmtId="0" fontId="29" fillId="57" borderId="0" applyNumberFormat="0" applyBorder="0" applyAlignment="0" applyProtection="0"/>
    <xf numFmtId="0" fontId="30" fillId="15" borderId="0" applyNumberFormat="0" applyBorder="0" applyAlignment="0" applyProtection="0"/>
    <xf numFmtId="168" fontId="31" fillId="57" borderId="0" applyNumberFormat="0" applyBorder="0" applyAlignment="0" applyProtection="0"/>
    <xf numFmtId="168" fontId="31" fillId="57" borderId="0" applyNumberFormat="0" applyBorder="0" applyAlignment="0" applyProtection="0"/>
    <xf numFmtId="169" fontId="31" fillId="57" borderId="0" applyNumberFormat="0" applyBorder="0" applyAlignment="0" applyProtection="0"/>
    <xf numFmtId="0" fontId="29" fillId="57"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168" fontId="31" fillId="57" borderId="0" applyNumberFormat="0" applyBorder="0" applyAlignment="0" applyProtection="0"/>
    <xf numFmtId="169" fontId="31" fillId="57" borderId="0" applyNumberFormat="0" applyBorder="0" applyAlignment="0" applyProtection="0"/>
    <xf numFmtId="168" fontId="31" fillId="57" borderId="0" applyNumberFormat="0" applyBorder="0" applyAlignment="0" applyProtection="0"/>
    <xf numFmtId="168" fontId="31" fillId="57" borderId="0" applyNumberFormat="0" applyBorder="0" applyAlignment="0" applyProtection="0"/>
    <xf numFmtId="169" fontId="31" fillId="57" borderId="0" applyNumberFormat="0" applyBorder="0" applyAlignment="0" applyProtection="0"/>
    <xf numFmtId="168" fontId="31" fillId="57" borderId="0" applyNumberFormat="0" applyBorder="0" applyAlignment="0" applyProtection="0"/>
    <xf numFmtId="168" fontId="31" fillId="57" borderId="0" applyNumberFormat="0" applyBorder="0" applyAlignment="0" applyProtection="0"/>
    <xf numFmtId="169" fontId="31" fillId="57" borderId="0" applyNumberFormat="0" applyBorder="0" applyAlignment="0" applyProtection="0"/>
    <xf numFmtId="168" fontId="31" fillId="57" borderId="0" applyNumberFormat="0" applyBorder="0" applyAlignment="0" applyProtection="0"/>
    <xf numFmtId="168" fontId="31" fillId="57" borderId="0" applyNumberFormat="0" applyBorder="0" applyAlignment="0" applyProtection="0"/>
    <xf numFmtId="169" fontId="31" fillId="57" borderId="0" applyNumberFormat="0" applyBorder="0" applyAlignment="0" applyProtection="0"/>
    <xf numFmtId="168" fontId="31" fillId="57" borderId="0" applyNumberFormat="0" applyBorder="0" applyAlignment="0" applyProtection="0"/>
    <xf numFmtId="0" fontId="29" fillId="57" borderId="0" applyNumberFormat="0" applyBorder="0" applyAlignment="0" applyProtection="0"/>
    <xf numFmtId="0" fontId="29" fillId="57" borderId="0" applyNumberFormat="0" applyBorder="0" applyAlignment="0" applyProtection="0"/>
    <xf numFmtId="0" fontId="29" fillId="57" borderId="0" applyNumberFormat="0" applyBorder="0" applyAlignment="0" applyProtection="0"/>
    <xf numFmtId="0" fontId="27" fillId="54" borderId="0" applyNumberFormat="0" applyBorder="0" applyAlignment="0" applyProtection="0"/>
    <xf numFmtId="0" fontId="27" fillId="58" borderId="0" applyNumberFormat="0" applyBorder="0" applyAlignment="0" applyProtection="0"/>
    <xf numFmtId="0" fontId="29" fillId="55" borderId="0" applyNumberFormat="0" applyBorder="0" applyAlignment="0" applyProtection="0"/>
    <xf numFmtId="0" fontId="29" fillId="59" borderId="0" applyNumberFormat="0" applyBorder="0" applyAlignment="0" applyProtection="0"/>
    <xf numFmtId="0" fontId="30" fillId="1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9" fontId="31" fillId="59" borderId="0" applyNumberFormat="0" applyBorder="0" applyAlignment="0" applyProtection="0"/>
    <xf numFmtId="0" fontId="29" fillId="5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168" fontId="31" fillId="59" borderId="0" applyNumberFormat="0" applyBorder="0" applyAlignment="0" applyProtection="0"/>
    <xf numFmtId="169"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9"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9"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9" fontId="31" fillId="59" borderId="0" applyNumberFormat="0" applyBorder="0" applyAlignment="0" applyProtection="0"/>
    <xf numFmtId="168" fontId="31" fillId="59"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7" fillId="51" borderId="0" applyNumberFormat="0" applyBorder="0" applyAlignment="0" applyProtection="0"/>
    <xf numFmtId="0" fontId="27" fillId="55" borderId="0" applyNumberFormat="0" applyBorder="0" applyAlignment="0" applyProtection="0"/>
    <xf numFmtId="0" fontId="29" fillId="55" borderId="0" applyNumberFormat="0" applyBorder="0" applyAlignment="0" applyProtection="0"/>
    <xf numFmtId="0" fontId="29" fillId="48" borderId="0" applyNumberFormat="0" applyBorder="0" applyAlignment="0" applyProtection="0"/>
    <xf numFmtId="0" fontId="30" fillId="23"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0" fontId="29" fillId="48"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7" fillId="60" borderId="0" applyNumberFormat="0" applyBorder="0" applyAlignment="0" applyProtection="0"/>
    <xf numFmtId="0" fontId="27" fillId="51" borderId="0" applyNumberFormat="0" applyBorder="0" applyAlignment="0" applyProtection="0"/>
    <xf numFmtId="0" fontId="29" fillId="52" borderId="0" applyNumberFormat="0" applyBorder="0" applyAlignment="0" applyProtection="0"/>
    <xf numFmtId="0" fontId="29" fillId="49" borderId="0" applyNumberFormat="0" applyBorder="0" applyAlignment="0" applyProtection="0"/>
    <xf numFmtId="0" fontId="30" fillId="27"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0" fontId="29" fillId="49"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7" fillId="54" borderId="0" applyNumberFormat="0" applyBorder="0" applyAlignment="0" applyProtection="0"/>
    <xf numFmtId="0" fontId="27" fillId="61" borderId="0" applyNumberFormat="0" applyBorder="0" applyAlignment="0" applyProtection="0"/>
    <xf numFmtId="0" fontId="29" fillId="61" borderId="0" applyNumberFormat="0" applyBorder="0" applyAlignment="0" applyProtection="0"/>
    <xf numFmtId="0" fontId="29" fillId="62" borderId="0" applyNumberFormat="0" applyBorder="0" applyAlignment="0" applyProtection="0"/>
    <xf numFmtId="0" fontId="30" fillId="31" borderId="0" applyNumberFormat="0" applyBorder="0" applyAlignment="0" applyProtection="0"/>
    <xf numFmtId="168" fontId="31" fillId="62" borderId="0" applyNumberFormat="0" applyBorder="0" applyAlignment="0" applyProtection="0"/>
    <xf numFmtId="168" fontId="31" fillId="62" borderId="0" applyNumberFormat="0" applyBorder="0" applyAlignment="0" applyProtection="0"/>
    <xf numFmtId="169" fontId="31" fillId="62" borderId="0" applyNumberFormat="0" applyBorder="0" applyAlignment="0" applyProtection="0"/>
    <xf numFmtId="0" fontId="29" fillId="62"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168" fontId="31" fillId="62" borderId="0" applyNumberFormat="0" applyBorder="0" applyAlignment="0" applyProtection="0"/>
    <xf numFmtId="169" fontId="31" fillId="62" borderId="0" applyNumberFormat="0" applyBorder="0" applyAlignment="0" applyProtection="0"/>
    <xf numFmtId="168" fontId="31" fillId="62" borderId="0" applyNumberFormat="0" applyBorder="0" applyAlignment="0" applyProtection="0"/>
    <xf numFmtId="168" fontId="31" fillId="62" borderId="0" applyNumberFormat="0" applyBorder="0" applyAlignment="0" applyProtection="0"/>
    <xf numFmtId="169" fontId="31" fillId="62" borderId="0" applyNumberFormat="0" applyBorder="0" applyAlignment="0" applyProtection="0"/>
    <xf numFmtId="168" fontId="31" fillId="62" borderId="0" applyNumberFormat="0" applyBorder="0" applyAlignment="0" applyProtection="0"/>
    <xf numFmtId="168" fontId="31" fillId="62" borderId="0" applyNumberFormat="0" applyBorder="0" applyAlignment="0" applyProtection="0"/>
    <xf numFmtId="169" fontId="31" fillId="62" borderId="0" applyNumberFormat="0" applyBorder="0" applyAlignment="0" applyProtection="0"/>
    <xf numFmtId="168" fontId="31" fillId="62" borderId="0" applyNumberFormat="0" applyBorder="0" applyAlignment="0" applyProtection="0"/>
    <xf numFmtId="168" fontId="31" fillId="62" borderId="0" applyNumberFormat="0" applyBorder="0" applyAlignment="0" applyProtection="0"/>
    <xf numFmtId="169" fontId="31" fillId="62" borderId="0" applyNumberFormat="0" applyBorder="0" applyAlignment="0" applyProtection="0"/>
    <xf numFmtId="168" fontId="31" fillId="62" borderId="0" applyNumberFormat="0" applyBorder="0" applyAlignment="0" applyProtection="0"/>
    <xf numFmtId="0" fontId="29" fillId="62" borderId="0" applyNumberFormat="0" applyBorder="0" applyAlignment="0" applyProtection="0"/>
    <xf numFmtId="0" fontId="29" fillId="62" borderId="0" applyNumberFormat="0" applyBorder="0" applyAlignment="0" applyProtection="0"/>
    <xf numFmtId="0" fontId="29" fillId="62" borderId="0" applyNumberFormat="0" applyBorder="0" applyAlignment="0" applyProtection="0"/>
    <xf numFmtId="0" fontId="32" fillId="38" borderId="0" applyNumberFormat="0" applyBorder="0" applyAlignment="0" applyProtection="0"/>
    <xf numFmtId="0" fontId="33" fillId="5" borderId="0" applyNumberFormat="0" applyBorder="0" applyAlignment="0" applyProtection="0"/>
    <xf numFmtId="168" fontId="34" fillId="38" borderId="0" applyNumberFormat="0" applyBorder="0" applyAlignment="0" applyProtection="0"/>
    <xf numFmtId="168" fontId="34" fillId="38" borderId="0" applyNumberFormat="0" applyBorder="0" applyAlignment="0" applyProtection="0"/>
    <xf numFmtId="169" fontId="34" fillId="38" borderId="0" applyNumberFormat="0" applyBorder="0" applyAlignment="0" applyProtection="0"/>
    <xf numFmtId="0" fontId="32" fillId="38"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168" fontId="34" fillId="38" borderId="0" applyNumberFormat="0" applyBorder="0" applyAlignment="0" applyProtection="0"/>
    <xf numFmtId="169" fontId="34" fillId="38" borderId="0" applyNumberFormat="0" applyBorder="0" applyAlignment="0" applyProtection="0"/>
    <xf numFmtId="168" fontId="34" fillId="38" borderId="0" applyNumberFormat="0" applyBorder="0" applyAlignment="0" applyProtection="0"/>
    <xf numFmtId="168" fontId="34" fillId="38" borderId="0" applyNumberFormat="0" applyBorder="0" applyAlignment="0" applyProtection="0"/>
    <xf numFmtId="169" fontId="34" fillId="38" borderId="0" applyNumberFormat="0" applyBorder="0" applyAlignment="0" applyProtection="0"/>
    <xf numFmtId="168" fontId="34" fillId="38" borderId="0" applyNumberFormat="0" applyBorder="0" applyAlignment="0" applyProtection="0"/>
    <xf numFmtId="168" fontId="34" fillId="38" borderId="0" applyNumberFormat="0" applyBorder="0" applyAlignment="0" applyProtection="0"/>
    <xf numFmtId="169" fontId="34" fillId="38" borderId="0" applyNumberFormat="0" applyBorder="0" applyAlignment="0" applyProtection="0"/>
    <xf numFmtId="168" fontId="34" fillId="38" borderId="0" applyNumberFormat="0" applyBorder="0" applyAlignment="0" applyProtection="0"/>
    <xf numFmtId="168" fontId="34" fillId="38" borderId="0" applyNumberFormat="0" applyBorder="0" applyAlignment="0" applyProtection="0"/>
    <xf numFmtId="169" fontId="34" fillId="38" borderId="0" applyNumberFormat="0" applyBorder="0" applyAlignment="0" applyProtection="0"/>
    <xf numFmtId="168" fontId="34" fillId="38" borderId="0" applyNumberFormat="0" applyBorder="0" applyAlignment="0" applyProtection="0"/>
    <xf numFmtId="0" fontId="32" fillId="38" borderId="0" applyNumberFormat="0" applyBorder="0" applyAlignment="0" applyProtection="0"/>
    <xf numFmtId="170" fontId="35"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1" fontId="37" fillId="0" borderId="0" applyFill="0" applyBorder="0" applyAlignment="0"/>
    <xf numFmtId="171" fontId="37"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2" fontId="37" fillId="0" borderId="0" applyFill="0" applyBorder="0" applyAlignment="0"/>
    <xf numFmtId="173" fontId="37" fillId="0" borderId="0" applyFill="0" applyBorder="0" applyAlignment="0"/>
    <xf numFmtId="174" fontId="37" fillId="0" borderId="0" applyFill="0" applyBorder="0" applyAlignment="0"/>
    <xf numFmtId="175" fontId="37" fillId="0" borderId="0" applyFill="0" applyBorder="0" applyAlignment="0"/>
    <xf numFmtId="171" fontId="37" fillId="0" borderId="0" applyFill="0" applyBorder="0" applyAlignment="0"/>
    <xf numFmtId="176" fontId="37" fillId="0" borderId="0" applyFill="0" applyBorder="0" applyAlignment="0"/>
    <xf numFmtId="172" fontId="37" fillId="0" borderId="0" applyFill="0" applyBorder="0" applyAlignment="0"/>
    <xf numFmtId="0" fontId="38" fillId="63" borderId="37" applyNumberFormat="0" applyAlignment="0" applyProtection="0"/>
    <xf numFmtId="0" fontId="39" fillId="8" borderId="30" applyNumberFormat="0" applyAlignment="0" applyProtection="0"/>
    <xf numFmtId="0" fontId="38" fillId="63" borderId="37" applyNumberFormat="0" applyAlignment="0" applyProtection="0"/>
    <xf numFmtId="0" fontId="38" fillId="63" borderId="37" applyNumberFormat="0" applyAlignment="0" applyProtection="0"/>
    <xf numFmtId="0" fontId="38" fillId="63" borderId="37" applyNumberFormat="0" applyAlignment="0" applyProtection="0"/>
    <xf numFmtId="0" fontId="38" fillId="63" borderId="37" applyNumberFormat="0" applyAlignment="0" applyProtection="0"/>
    <xf numFmtId="168" fontId="40" fillId="63" borderId="37" applyNumberFormat="0" applyAlignment="0" applyProtection="0"/>
    <xf numFmtId="0" fontId="38" fillId="63" borderId="37" applyNumberFormat="0" applyAlignment="0" applyProtection="0"/>
    <xf numFmtId="0" fontId="38" fillId="63" borderId="37" applyNumberFormat="0" applyAlignment="0" applyProtection="0"/>
    <xf numFmtId="0" fontId="38" fillId="63" borderId="37" applyNumberFormat="0" applyAlignment="0" applyProtection="0"/>
    <xf numFmtId="0" fontId="38" fillId="63" borderId="37" applyNumberFormat="0" applyAlignment="0" applyProtection="0"/>
    <xf numFmtId="168" fontId="40" fillId="63" borderId="37" applyNumberFormat="0" applyAlignment="0" applyProtection="0"/>
    <xf numFmtId="0" fontId="38" fillId="63" borderId="37" applyNumberFormat="0" applyAlignment="0" applyProtection="0"/>
    <xf numFmtId="0" fontId="38" fillId="63" borderId="37" applyNumberFormat="0" applyAlignment="0" applyProtection="0"/>
    <xf numFmtId="0" fontId="38" fillId="63" borderId="37" applyNumberFormat="0" applyAlignment="0" applyProtection="0"/>
    <xf numFmtId="0" fontId="38" fillId="63" borderId="37" applyNumberFormat="0" applyAlignment="0" applyProtection="0"/>
    <xf numFmtId="0" fontId="38" fillId="63" borderId="37" applyNumberFormat="0" applyAlignment="0" applyProtection="0"/>
    <xf numFmtId="0" fontId="38" fillId="63" borderId="37" applyNumberFormat="0" applyAlignment="0" applyProtection="0"/>
    <xf numFmtId="0" fontId="38" fillId="63" borderId="37" applyNumberFormat="0" applyAlignment="0" applyProtection="0"/>
    <xf numFmtId="0" fontId="38" fillId="63" borderId="37" applyNumberFormat="0" applyAlignment="0" applyProtection="0"/>
    <xf numFmtId="0" fontId="38" fillId="63" borderId="37" applyNumberFormat="0" applyAlignment="0" applyProtection="0"/>
    <xf numFmtId="0" fontId="38" fillId="63" borderId="37" applyNumberFormat="0" applyAlignment="0" applyProtection="0"/>
    <xf numFmtId="0" fontId="38" fillId="63" borderId="37" applyNumberFormat="0" applyAlignment="0" applyProtection="0"/>
    <xf numFmtId="169" fontId="40" fillId="63" borderId="37" applyNumberFormat="0" applyAlignment="0" applyProtection="0"/>
    <xf numFmtId="0" fontId="38" fillId="63" borderId="37" applyNumberFormat="0" applyAlignment="0" applyProtection="0"/>
    <xf numFmtId="0" fontId="38" fillId="63" borderId="37" applyNumberFormat="0" applyAlignment="0" applyProtection="0"/>
    <xf numFmtId="0" fontId="38" fillId="63" borderId="37" applyNumberFormat="0" applyAlignment="0" applyProtection="0"/>
    <xf numFmtId="0" fontId="38" fillId="63" borderId="37" applyNumberFormat="0" applyAlignment="0" applyProtection="0"/>
    <xf numFmtId="0" fontId="38" fillId="63" borderId="37" applyNumberFormat="0" applyAlignment="0" applyProtection="0"/>
    <xf numFmtId="0" fontId="38" fillId="63" borderId="37" applyNumberFormat="0" applyAlignment="0" applyProtection="0"/>
    <xf numFmtId="0" fontId="38" fillId="63" borderId="37" applyNumberFormat="0" applyAlignment="0" applyProtection="0"/>
    <xf numFmtId="0" fontId="38" fillId="63" borderId="37" applyNumberFormat="0" applyAlignment="0" applyProtection="0"/>
    <xf numFmtId="0" fontId="38" fillId="63" borderId="37" applyNumberFormat="0" applyAlignment="0" applyProtection="0"/>
    <xf numFmtId="0" fontId="38" fillId="63" borderId="37" applyNumberFormat="0" applyAlignment="0" applyProtection="0"/>
    <xf numFmtId="0" fontId="38" fillId="63" borderId="37" applyNumberFormat="0" applyAlignment="0" applyProtection="0"/>
    <xf numFmtId="0" fontId="38" fillId="63" borderId="37" applyNumberFormat="0" applyAlignment="0" applyProtection="0"/>
    <xf numFmtId="0" fontId="38" fillId="63" borderId="37" applyNumberFormat="0" applyAlignment="0" applyProtection="0"/>
    <xf numFmtId="0" fontId="38" fillId="63" borderId="37" applyNumberFormat="0" applyAlignment="0" applyProtection="0"/>
    <xf numFmtId="0" fontId="38" fillId="63" borderId="37" applyNumberFormat="0" applyAlignment="0" applyProtection="0"/>
    <xf numFmtId="0" fontId="38" fillId="63" borderId="37" applyNumberFormat="0" applyAlignment="0" applyProtection="0"/>
    <xf numFmtId="0" fontId="38" fillId="63" borderId="37" applyNumberFormat="0" applyAlignment="0" applyProtection="0"/>
    <xf numFmtId="0" fontId="38" fillId="63" borderId="37" applyNumberFormat="0" applyAlignment="0" applyProtection="0"/>
    <xf numFmtId="0" fontId="38" fillId="63" borderId="37" applyNumberFormat="0" applyAlignment="0" applyProtection="0"/>
    <xf numFmtId="0" fontId="38" fillId="63" borderId="37" applyNumberFormat="0" applyAlignment="0" applyProtection="0"/>
    <xf numFmtId="0" fontId="39" fillId="8" borderId="30" applyNumberFormat="0" applyAlignment="0" applyProtection="0"/>
    <xf numFmtId="0" fontId="38" fillId="63" borderId="37" applyNumberFormat="0" applyAlignment="0" applyProtection="0"/>
    <xf numFmtId="0" fontId="38" fillId="63" borderId="37" applyNumberFormat="0" applyAlignment="0" applyProtection="0"/>
    <xf numFmtId="0" fontId="38" fillId="63" borderId="37" applyNumberFormat="0" applyAlignment="0" applyProtection="0"/>
    <xf numFmtId="0" fontId="38" fillId="63" borderId="37" applyNumberFormat="0" applyAlignment="0" applyProtection="0"/>
    <xf numFmtId="0" fontId="39" fillId="8" borderId="30" applyNumberFormat="0" applyAlignment="0" applyProtection="0"/>
    <xf numFmtId="0" fontId="38" fillId="63" borderId="37" applyNumberFormat="0" applyAlignment="0" applyProtection="0"/>
    <xf numFmtId="0" fontId="38" fillId="63" borderId="37" applyNumberFormat="0" applyAlignment="0" applyProtection="0"/>
    <xf numFmtId="0" fontId="38" fillId="63" borderId="37" applyNumberFormat="0" applyAlignment="0" applyProtection="0"/>
    <xf numFmtId="0" fontId="38" fillId="63" borderId="37" applyNumberFormat="0" applyAlignment="0" applyProtection="0"/>
    <xf numFmtId="0" fontId="39" fillId="8" borderId="30" applyNumberFormat="0" applyAlignment="0" applyProtection="0"/>
    <xf numFmtId="0" fontId="38" fillId="63" borderId="37" applyNumberFormat="0" applyAlignment="0" applyProtection="0"/>
    <xf numFmtId="0" fontId="38" fillId="63" borderId="37" applyNumberFormat="0" applyAlignment="0" applyProtection="0"/>
    <xf numFmtId="0" fontId="38" fillId="63" borderId="37" applyNumberFormat="0" applyAlignment="0" applyProtection="0"/>
    <xf numFmtId="0" fontId="38" fillId="63" borderId="37" applyNumberFormat="0" applyAlignment="0" applyProtection="0"/>
    <xf numFmtId="0" fontId="39" fillId="8" borderId="30" applyNumberFormat="0" applyAlignment="0" applyProtection="0"/>
    <xf numFmtId="0" fontId="38" fillId="63" borderId="37" applyNumberFormat="0" applyAlignment="0" applyProtection="0"/>
    <xf numFmtId="0" fontId="38" fillId="63" borderId="37" applyNumberFormat="0" applyAlignment="0" applyProtection="0"/>
    <xf numFmtId="0" fontId="38" fillId="63" borderId="37" applyNumberFormat="0" applyAlignment="0" applyProtection="0"/>
    <xf numFmtId="0" fontId="38" fillId="63" borderId="37" applyNumberFormat="0" applyAlignment="0" applyProtection="0"/>
    <xf numFmtId="0" fontId="39" fillId="8" borderId="30" applyNumberFormat="0" applyAlignment="0" applyProtection="0"/>
    <xf numFmtId="0" fontId="38" fillId="63" borderId="37" applyNumberFormat="0" applyAlignment="0" applyProtection="0"/>
    <xf numFmtId="0" fontId="38" fillId="63" borderId="37" applyNumberFormat="0" applyAlignment="0" applyProtection="0"/>
    <xf numFmtId="0" fontId="38" fillId="63" borderId="37" applyNumberFormat="0" applyAlignment="0" applyProtection="0"/>
    <xf numFmtId="0" fontId="38" fillId="63" borderId="37" applyNumberFormat="0" applyAlignment="0" applyProtection="0"/>
    <xf numFmtId="0" fontId="39" fillId="8" borderId="30" applyNumberFormat="0" applyAlignment="0" applyProtection="0"/>
    <xf numFmtId="0" fontId="38" fillId="63" borderId="37" applyNumberFormat="0" applyAlignment="0" applyProtection="0"/>
    <xf numFmtId="0" fontId="38" fillId="63" borderId="37" applyNumberFormat="0" applyAlignment="0" applyProtection="0"/>
    <xf numFmtId="0" fontId="38" fillId="63" borderId="37" applyNumberFormat="0" applyAlignment="0" applyProtection="0"/>
    <xf numFmtId="0" fontId="38" fillId="63" borderId="37" applyNumberFormat="0" applyAlignment="0" applyProtection="0"/>
    <xf numFmtId="0" fontId="39" fillId="8" borderId="30" applyNumberFormat="0" applyAlignment="0" applyProtection="0"/>
    <xf numFmtId="0" fontId="38" fillId="63" borderId="37" applyNumberFormat="0" applyAlignment="0" applyProtection="0"/>
    <xf numFmtId="0" fontId="38" fillId="63" borderId="37" applyNumberFormat="0" applyAlignment="0" applyProtection="0"/>
    <xf numFmtId="0" fontId="38" fillId="63" borderId="37" applyNumberFormat="0" applyAlignment="0" applyProtection="0"/>
    <xf numFmtId="0" fontId="38" fillId="63" borderId="37" applyNumberFormat="0" applyAlignment="0" applyProtection="0"/>
    <xf numFmtId="168" fontId="40" fillId="63" borderId="37" applyNumberFormat="0" applyAlignment="0" applyProtection="0"/>
    <xf numFmtId="169" fontId="40" fillId="63" borderId="37" applyNumberFormat="0" applyAlignment="0" applyProtection="0"/>
    <xf numFmtId="168" fontId="40" fillId="63" borderId="37" applyNumberFormat="0" applyAlignment="0" applyProtection="0"/>
    <xf numFmtId="168" fontId="40" fillId="63" borderId="37" applyNumberFormat="0" applyAlignment="0" applyProtection="0"/>
    <xf numFmtId="169" fontId="40" fillId="63" borderId="37" applyNumberFormat="0" applyAlignment="0" applyProtection="0"/>
    <xf numFmtId="168" fontId="40" fillId="63" borderId="37" applyNumberFormat="0" applyAlignment="0" applyProtection="0"/>
    <xf numFmtId="168" fontId="40" fillId="63" borderId="37" applyNumberFormat="0" applyAlignment="0" applyProtection="0"/>
    <xf numFmtId="169" fontId="40" fillId="63" borderId="37" applyNumberFormat="0" applyAlignment="0" applyProtection="0"/>
    <xf numFmtId="168" fontId="40" fillId="63" borderId="37" applyNumberFormat="0" applyAlignment="0" applyProtection="0"/>
    <xf numFmtId="168" fontId="40" fillId="63" borderId="37" applyNumberFormat="0" applyAlignment="0" applyProtection="0"/>
    <xf numFmtId="169" fontId="40" fillId="63" borderId="37" applyNumberFormat="0" applyAlignment="0" applyProtection="0"/>
    <xf numFmtId="168" fontId="40" fillId="63" borderId="37" applyNumberFormat="0" applyAlignment="0" applyProtection="0"/>
    <xf numFmtId="0" fontId="38" fillId="63" borderId="37" applyNumberFormat="0" applyAlignment="0" applyProtection="0"/>
    <xf numFmtId="0" fontId="41" fillId="64" borderId="38" applyNumberFormat="0" applyAlignment="0" applyProtection="0"/>
    <xf numFmtId="0" fontId="42" fillId="9" borderId="33" applyNumberFormat="0" applyAlignment="0" applyProtection="0"/>
    <xf numFmtId="168" fontId="43" fillId="64" borderId="38" applyNumberFormat="0" applyAlignment="0" applyProtection="0"/>
    <xf numFmtId="168" fontId="43" fillId="64" borderId="38" applyNumberFormat="0" applyAlignment="0" applyProtection="0"/>
    <xf numFmtId="168" fontId="43" fillId="64" borderId="38" applyNumberFormat="0" applyAlignment="0" applyProtection="0"/>
    <xf numFmtId="169" fontId="43" fillId="64" borderId="38" applyNumberFormat="0" applyAlignment="0" applyProtection="0"/>
    <xf numFmtId="168" fontId="43" fillId="64" borderId="38" applyNumberFormat="0" applyAlignment="0" applyProtection="0"/>
    <xf numFmtId="0" fontId="41" fillId="64" borderId="38" applyNumberFormat="0" applyAlignment="0" applyProtection="0"/>
    <xf numFmtId="168" fontId="43" fillId="64" borderId="38" applyNumberFormat="0" applyAlignment="0" applyProtection="0"/>
    <xf numFmtId="169" fontId="43" fillId="64" borderId="38" applyNumberFormat="0" applyAlignment="0" applyProtection="0"/>
    <xf numFmtId="168" fontId="43" fillId="64" borderId="38" applyNumberFormat="0" applyAlignment="0" applyProtection="0"/>
    <xf numFmtId="168" fontId="43" fillId="64" borderId="38" applyNumberFormat="0" applyAlignment="0" applyProtection="0"/>
    <xf numFmtId="169" fontId="43" fillId="64" borderId="38" applyNumberFormat="0" applyAlignment="0" applyProtection="0"/>
    <xf numFmtId="168" fontId="43" fillId="64" borderId="38" applyNumberFormat="0" applyAlignment="0" applyProtection="0"/>
    <xf numFmtId="168" fontId="43" fillId="64" borderId="38" applyNumberFormat="0" applyAlignment="0" applyProtection="0"/>
    <xf numFmtId="169" fontId="43" fillId="64" borderId="38" applyNumberFormat="0" applyAlignment="0" applyProtection="0"/>
    <xf numFmtId="168" fontId="43" fillId="64" borderId="38" applyNumberFormat="0" applyAlignment="0" applyProtection="0"/>
    <xf numFmtId="168" fontId="43" fillId="64" borderId="38" applyNumberFormat="0" applyAlignment="0" applyProtection="0"/>
    <xf numFmtId="169" fontId="43" fillId="64" borderId="38" applyNumberFormat="0" applyAlignment="0" applyProtection="0"/>
    <xf numFmtId="168" fontId="43" fillId="64" borderId="38" applyNumberFormat="0" applyAlignment="0" applyProtection="0"/>
    <xf numFmtId="168" fontId="43" fillId="64" borderId="38" applyNumberFormat="0" applyAlignment="0" applyProtection="0"/>
    <xf numFmtId="169" fontId="43" fillId="64" borderId="38" applyNumberFormat="0" applyAlignment="0" applyProtection="0"/>
    <xf numFmtId="168" fontId="43" fillId="64" borderId="38" applyNumberFormat="0" applyAlignment="0" applyProtection="0"/>
    <xf numFmtId="169" fontId="43" fillId="64" borderId="38" applyNumberFormat="0" applyAlignment="0" applyProtection="0"/>
    <xf numFmtId="0" fontId="42" fillId="9" borderId="33" applyNumberFormat="0" applyAlignment="0" applyProtection="0"/>
    <xf numFmtId="168" fontId="43" fillId="64" borderId="38" applyNumberFormat="0" applyAlignment="0" applyProtection="0"/>
    <xf numFmtId="168" fontId="43" fillId="64" borderId="38" applyNumberFormat="0" applyAlignment="0" applyProtection="0"/>
    <xf numFmtId="169" fontId="43" fillId="64" borderId="38" applyNumberFormat="0" applyAlignment="0" applyProtection="0"/>
    <xf numFmtId="168" fontId="43" fillId="64" borderId="38" applyNumberFormat="0" applyAlignment="0" applyProtection="0"/>
    <xf numFmtId="168" fontId="43" fillId="64" borderId="38" applyNumberFormat="0" applyAlignment="0" applyProtection="0"/>
    <xf numFmtId="169" fontId="43" fillId="64" borderId="38" applyNumberFormat="0" applyAlignment="0" applyProtection="0"/>
    <xf numFmtId="168" fontId="43" fillId="64" borderId="38" applyNumberFormat="0" applyAlignment="0" applyProtection="0"/>
    <xf numFmtId="168" fontId="43" fillId="64" borderId="38" applyNumberFormat="0" applyAlignment="0" applyProtection="0"/>
    <xf numFmtId="169" fontId="43" fillId="64" borderId="38" applyNumberFormat="0" applyAlignment="0" applyProtection="0"/>
    <xf numFmtId="168" fontId="43" fillId="64" borderId="38" applyNumberFormat="0" applyAlignment="0" applyProtection="0"/>
    <xf numFmtId="168" fontId="43" fillId="64" borderId="38" applyNumberFormat="0" applyAlignment="0" applyProtection="0"/>
    <xf numFmtId="169" fontId="43" fillId="64" borderId="38" applyNumberFormat="0" applyAlignment="0" applyProtection="0"/>
    <xf numFmtId="168" fontId="43" fillId="64" borderId="38" applyNumberFormat="0" applyAlignment="0" applyProtection="0"/>
    <xf numFmtId="168" fontId="43" fillId="64" borderId="38" applyNumberFormat="0" applyAlignment="0" applyProtection="0"/>
    <xf numFmtId="169" fontId="43" fillId="64" borderId="38" applyNumberFormat="0" applyAlignment="0" applyProtection="0"/>
    <xf numFmtId="168" fontId="43" fillId="64" borderId="38" applyNumberFormat="0" applyAlignment="0" applyProtection="0"/>
    <xf numFmtId="168" fontId="43" fillId="64" borderId="38" applyNumberFormat="0" applyAlignment="0" applyProtection="0"/>
    <xf numFmtId="169" fontId="43" fillId="64" borderId="38" applyNumberFormat="0" applyAlignment="0" applyProtection="0"/>
    <xf numFmtId="168" fontId="43" fillId="64" borderId="38" applyNumberFormat="0" applyAlignment="0" applyProtection="0"/>
    <xf numFmtId="169" fontId="43" fillId="64" borderId="38" applyNumberFormat="0" applyAlignment="0" applyProtection="0"/>
    <xf numFmtId="168" fontId="43" fillId="64" borderId="38" applyNumberFormat="0" applyAlignment="0" applyProtection="0"/>
    <xf numFmtId="168" fontId="43" fillId="64" borderId="38" applyNumberFormat="0" applyAlignment="0" applyProtection="0"/>
    <xf numFmtId="168" fontId="43" fillId="64" borderId="38" applyNumberFormat="0" applyAlignment="0" applyProtection="0"/>
    <xf numFmtId="169" fontId="43" fillId="64" borderId="38" applyNumberFormat="0" applyAlignment="0" applyProtection="0"/>
    <xf numFmtId="168" fontId="43" fillId="64" borderId="38" applyNumberFormat="0" applyAlignment="0" applyProtection="0"/>
    <xf numFmtId="168" fontId="43" fillId="64" borderId="38" applyNumberFormat="0" applyAlignment="0" applyProtection="0"/>
    <xf numFmtId="169" fontId="43" fillId="64" borderId="38" applyNumberFormat="0" applyAlignment="0" applyProtection="0"/>
    <xf numFmtId="168" fontId="43" fillId="64" borderId="38" applyNumberFormat="0" applyAlignment="0" applyProtection="0"/>
    <xf numFmtId="168" fontId="43" fillId="64" borderId="38" applyNumberFormat="0" applyAlignment="0" applyProtection="0"/>
    <xf numFmtId="169" fontId="43" fillId="64" borderId="38" applyNumberFormat="0" applyAlignment="0" applyProtection="0"/>
    <xf numFmtId="168" fontId="43" fillId="64" borderId="38" applyNumberFormat="0" applyAlignment="0" applyProtection="0"/>
    <xf numFmtId="168" fontId="43" fillId="64" borderId="38" applyNumberFormat="0" applyAlignment="0" applyProtection="0"/>
    <xf numFmtId="169" fontId="43" fillId="64" borderId="38" applyNumberFormat="0" applyAlignment="0" applyProtection="0"/>
    <xf numFmtId="168" fontId="43" fillId="64" borderId="38" applyNumberFormat="0" applyAlignment="0" applyProtection="0"/>
    <xf numFmtId="168" fontId="43" fillId="64" borderId="38" applyNumberFormat="0" applyAlignment="0" applyProtection="0"/>
    <xf numFmtId="169" fontId="43" fillId="64" borderId="38" applyNumberFormat="0" applyAlignment="0" applyProtection="0"/>
    <xf numFmtId="168" fontId="43" fillId="64" borderId="38" applyNumberFormat="0" applyAlignment="0" applyProtection="0"/>
    <xf numFmtId="168" fontId="43" fillId="64" borderId="38" applyNumberFormat="0" applyAlignment="0" applyProtection="0"/>
    <xf numFmtId="169" fontId="43" fillId="64" borderId="38" applyNumberFormat="0" applyAlignment="0" applyProtection="0"/>
    <xf numFmtId="168" fontId="43" fillId="64" borderId="38" applyNumberFormat="0" applyAlignment="0" applyProtection="0"/>
    <xf numFmtId="169" fontId="43" fillId="64" borderId="38" applyNumberFormat="0" applyAlignment="0" applyProtection="0"/>
    <xf numFmtId="168" fontId="43" fillId="64" borderId="38" applyNumberFormat="0" applyAlignment="0" applyProtection="0"/>
    <xf numFmtId="168" fontId="43" fillId="64" borderId="38" applyNumberFormat="0" applyAlignment="0" applyProtection="0"/>
    <xf numFmtId="168" fontId="43" fillId="64" borderId="38" applyNumberFormat="0" applyAlignment="0" applyProtection="0"/>
    <xf numFmtId="169" fontId="43" fillId="64" borderId="38" applyNumberFormat="0" applyAlignment="0" applyProtection="0"/>
    <xf numFmtId="168" fontId="43" fillId="64" borderId="38" applyNumberFormat="0" applyAlignment="0" applyProtection="0"/>
    <xf numFmtId="168" fontId="43" fillId="64" borderId="38" applyNumberFormat="0" applyAlignment="0" applyProtection="0"/>
    <xf numFmtId="169" fontId="43" fillId="64" borderId="38" applyNumberFormat="0" applyAlignment="0" applyProtection="0"/>
    <xf numFmtId="168" fontId="43" fillId="64" borderId="38" applyNumberFormat="0" applyAlignment="0" applyProtection="0"/>
    <xf numFmtId="168" fontId="43" fillId="64" borderId="38" applyNumberFormat="0" applyAlignment="0" applyProtection="0"/>
    <xf numFmtId="169" fontId="43" fillId="64" borderId="38" applyNumberFormat="0" applyAlignment="0" applyProtection="0"/>
    <xf numFmtId="168" fontId="43" fillId="64" borderId="38" applyNumberFormat="0" applyAlignment="0" applyProtection="0"/>
    <xf numFmtId="168" fontId="43" fillId="64" borderId="38" applyNumberFormat="0" applyAlignment="0" applyProtection="0"/>
    <xf numFmtId="169" fontId="43" fillId="64" borderId="38" applyNumberFormat="0" applyAlignment="0" applyProtection="0"/>
    <xf numFmtId="168" fontId="43" fillId="64" borderId="38" applyNumberFormat="0" applyAlignment="0" applyProtection="0"/>
    <xf numFmtId="168" fontId="43" fillId="64" borderId="38" applyNumberFormat="0" applyAlignment="0" applyProtection="0"/>
    <xf numFmtId="169" fontId="43" fillId="64" borderId="38" applyNumberFormat="0" applyAlignment="0" applyProtection="0"/>
    <xf numFmtId="168" fontId="43" fillId="64" borderId="38" applyNumberFormat="0" applyAlignment="0" applyProtection="0"/>
    <xf numFmtId="168" fontId="43" fillId="64" borderId="38" applyNumberFormat="0" applyAlignment="0" applyProtection="0"/>
    <xf numFmtId="169" fontId="43" fillId="64" borderId="38" applyNumberFormat="0" applyAlignment="0" applyProtection="0"/>
    <xf numFmtId="168" fontId="43" fillId="64" borderId="38" applyNumberFormat="0" applyAlignment="0" applyProtection="0"/>
    <xf numFmtId="169" fontId="43" fillId="64" borderId="38" applyNumberFormat="0" applyAlignment="0" applyProtection="0"/>
    <xf numFmtId="168" fontId="43" fillId="64" borderId="38" applyNumberFormat="0" applyAlignment="0" applyProtection="0"/>
    <xf numFmtId="168" fontId="43" fillId="64" borderId="38" applyNumberFormat="0" applyAlignment="0" applyProtection="0"/>
    <xf numFmtId="168" fontId="43" fillId="64" borderId="38" applyNumberFormat="0" applyAlignment="0" applyProtection="0"/>
    <xf numFmtId="169" fontId="43" fillId="64" borderId="38" applyNumberFormat="0" applyAlignment="0" applyProtection="0"/>
    <xf numFmtId="168" fontId="43" fillId="64" borderId="38" applyNumberFormat="0" applyAlignment="0" applyProtection="0"/>
    <xf numFmtId="168" fontId="43" fillId="64" borderId="38" applyNumberFormat="0" applyAlignment="0" applyProtection="0"/>
    <xf numFmtId="169" fontId="43" fillId="64" borderId="38" applyNumberFormat="0" applyAlignment="0" applyProtection="0"/>
    <xf numFmtId="168" fontId="43" fillId="64" borderId="38" applyNumberFormat="0" applyAlignment="0" applyProtection="0"/>
    <xf numFmtId="168" fontId="43" fillId="64" borderId="38" applyNumberFormat="0" applyAlignment="0" applyProtection="0"/>
    <xf numFmtId="169" fontId="43" fillId="64" borderId="38" applyNumberFormat="0" applyAlignment="0" applyProtection="0"/>
    <xf numFmtId="168" fontId="43" fillId="64" borderId="38" applyNumberFormat="0" applyAlignment="0" applyProtection="0"/>
    <xf numFmtId="168" fontId="43" fillId="64" borderId="38" applyNumberFormat="0" applyAlignment="0" applyProtection="0"/>
    <xf numFmtId="169" fontId="43" fillId="64" borderId="38" applyNumberFormat="0" applyAlignment="0" applyProtection="0"/>
    <xf numFmtId="168" fontId="43" fillId="64" borderId="38" applyNumberFormat="0" applyAlignment="0" applyProtection="0"/>
    <xf numFmtId="168" fontId="43" fillId="64" borderId="38" applyNumberFormat="0" applyAlignment="0" applyProtection="0"/>
    <xf numFmtId="169" fontId="43" fillId="64" borderId="38" applyNumberFormat="0" applyAlignment="0" applyProtection="0"/>
    <xf numFmtId="168" fontId="43" fillId="64" borderId="38" applyNumberFormat="0" applyAlignment="0" applyProtection="0"/>
    <xf numFmtId="168" fontId="43" fillId="64" borderId="38" applyNumberFormat="0" applyAlignment="0" applyProtection="0"/>
    <xf numFmtId="169" fontId="43" fillId="64" borderId="38" applyNumberFormat="0" applyAlignment="0" applyProtection="0"/>
    <xf numFmtId="168" fontId="43" fillId="64" borderId="38" applyNumberFormat="0" applyAlignment="0" applyProtection="0"/>
    <xf numFmtId="169" fontId="43" fillId="64" borderId="38" applyNumberFormat="0" applyAlignment="0" applyProtection="0"/>
    <xf numFmtId="168" fontId="43" fillId="64" borderId="38" applyNumberFormat="0" applyAlignment="0" applyProtection="0"/>
    <xf numFmtId="0" fontId="41" fillId="64" borderId="38"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3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quotePrefix="1">
      <protection locked="0"/>
    </xf>
    <xf numFmtId="43" fontId="27" fillId="0" borderId="0" applyFont="0" applyFill="0" applyBorder="0" applyAlignment="0" applyProtection="0"/>
    <xf numFmtId="43" fontId="2" fillId="0" borderId="0" quotePrefix="1">
      <protection locked="0"/>
    </xf>
    <xf numFmtId="43" fontId="27"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7" fillId="0" borderId="0" applyFont="0" applyFill="0" applyBorder="0" applyAlignment="0" applyProtection="0"/>
    <xf numFmtId="44" fontId="8" fillId="0" borderId="0" applyFont="0" applyFill="0" applyBorder="0" applyAlignment="0" applyProtection="0"/>
    <xf numFmtId="43" fontId="27" fillId="0" borderId="0" applyFont="0" applyFill="0" applyBorder="0" applyAlignment="0" applyProtection="0"/>
    <xf numFmtId="44" fontId="8" fillId="0" borderId="0" applyFont="0" applyFill="0" applyBorder="0" applyAlignment="0" applyProtection="0"/>
    <xf numFmtId="178" fontId="27"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7" fillId="0" borderId="0" applyFont="0" applyFill="0" applyBorder="0" applyAlignment="0" applyProtection="0"/>
    <xf numFmtId="44" fontId="8" fillId="0" borderId="0" applyFont="0" applyFill="0" applyBorder="0" applyAlignment="0" applyProtection="0"/>
    <xf numFmtId="178" fontId="27"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5" fillId="0" borderId="0"/>
    <xf numFmtId="172" fontId="37"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5" fillId="0" borderId="0"/>
    <xf numFmtId="14" fontId="46" fillId="0" borderId="0" applyFill="0" applyBorder="0" applyAlignment="0"/>
    <xf numFmtId="38" fontId="26" fillId="0" borderId="39">
      <alignment vertical="center"/>
    </xf>
    <xf numFmtId="38" fontId="26" fillId="0" borderId="39">
      <alignment vertical="center"/>
    </xf>
    <xf numFmtId="38" fontId="26" fillId="0" borderId="39">
      <alignment vertical="center"/>
    </xf>
    <xf numFmtId="38" fontId="26" fillId="0" borderId="39">
      <alignment vertical="center"/>
    </xf>
    <xf numFmtId="38" fontId="26" fillId="0" borderId="39">
      <alignment vertical="center"/>
    </xf>
    <xf numFmtId="38" fontId="26" fillId="0" borderId="39">
      <alignment vertical="center"/>
    </xf>
    <xf numFmtId="38" fontId="26" fillId="0" borderId="39">
      <alignment vertical="center"/>
    </xf>
    <xf numFmtId="38" fontId="26" fillId="0" borderId="0" applyFont="0" applyFill="0" applyBorder="0" applyAlignment="0" applyProtection="0"/>
    <xf numFmtId="180" fontId="2" fillId="0" borderId="0" applyFont="0" applyFill="0" applyBorder="0" applyAlignment="0" applyProtection="0"/>
    <xf numFmtId="0" fontId="47" fillId="65" borderId="0" applyNumberFormat="0" applyBorder="0" applyAlignment="0" applyProtection="0"/>
    <xf numFmtId="0" fontId="47" fillId="66" borderId="0" applyNumberFormat="0" applyBorder="0" applyAlignment="0" applyProtection="0"/>
    <xf numFmtId="0" fontId="47" fillId="67" borderId="0" applyNumberFormat="0" applyBorder="0" applyAlignment="0" applyProtection="0"/>
    <xf numFmtId="171" fontId="37" fillId="0" borderId="0" applyFill="0" applyBorder="0" applyAlignment="0"/>
    <xf numFmtId="172" fontId="37" fillId="0" borderId="0" applyFill="0" applyBorder="0" applyAlignment="0"/>
    <xf numFmtId="171" fontId="37" fillId="0" borderId="0" applyFill="0" applyBorder="0" applyAlignment="0"/>
    <xf numFmtId="176" fontId="37" fillId="0" borderId="0" applyFill="0" applyBorder="0" applyAlignment="0"/>
    <xf numFmtId="172" fontId="37"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168" fontId="50" fillId="0" borderId="0" applyNumberFormat="0" applyFill="0" applyBorder="0" applyAlignment="0" applyProtection="0"/>
    <xf numFmtId="0" fontId="48" fillId="0" borderId="0" applyNumberFormat="0" applyFill="0" applyBorder="0" applyAlignment="0" applyProtection="0"/>
    <xf numFmtId="168" fontId="2" fillId="0" borderId="0"/>
    <xf numFmtId="0" fontId="2" fillId="0" borderId="0"/>
    <xf numFmtId="168" fontId="2" fillId="0" borderId="0"/>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51" fillId="39" borderId="0" applyNumberFormat="0" applyBorder="0" applyAlignment="0" applyProtection="0"/>
    <xf numFmtId="0" fontId="52" fillId="4" borderId="0" applyNumberFormat="0" applyBorder="0" applyAlignment="0" applyProtection="0"/>
    <xf numFmtId="168" fontId="53" fillId="39" borderId="0" applyNumberFormat="0" applyBorder="0" applyAlignment="0" applyProtection="0"/>
    <xf numFmtId="168" fontId="53" fillId="39" borderId="0" applyNumberFormat="0" applyBorder="0" applyAlignment="0" applyProtection="0"/>
    <xf numFmtId="169" fontId="53" fillId="39" borderId="0" applyNumberFormat="0" applyBorder="0" applyAlignment="0" applyProtection="0"/>
    <xf numFmtId="0" fontId="51" fillId="39"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168" fontId="53" fillId="39" borderId="0" applyNumberFormat="0" applyBorder="0" applyAlignment="0" applyProtection="0"/>
    <xf numFmtId="169" fontId="53" fillId="39" borderId="0" applyNumberFormat="0" applyBorder="0" applyAlignment="0" applyProtection="0"/>
    <xf numFmtId="168" fontId="53" fillId="39" borderId="0" applyNumberFormat="0" applyBorder="0" applyAlignment="0" applyProtection="0"/>
    <xf numFmtId="168" fontId="53" fillId="39" borderId="0" applyNumberFormat="0" applyBorder="0" applyAlignment="0" applyProtection="0"/>
    <xf numFmtId="169" fontId="53" fillId="39" borderId="0" applyNumberFormat="0" applyBorder="0" applyAlignment="0" applyProtection="0"/>
    <xf numFmtId="168" fontId="53" fillId="39" borderId="0" applyNumberFormat="0" applyBorder="0" applyAlignment="0" applyProtection="0"/>
    <xf numFmtId="168" fontId="53" fillId="39" borderId="0" applyNumberFormat="0" applyBorder="0" applyAlignment="0" applyProtection="0"/>
    <xf numFmtId="169" fontId="53" fillId="39" borderId="0" applyNumberFormat="0" applyBorder="0" applyAlignment="0" applyProtection="0"/>
    <xf numFmtId="168" fontId="53" fillId="39" borderId="0" applyNumberFormat="0" applyBorder="0" applyAlignment="0" applyProtection="0"/>
    <xf numFmtId="168" fontId="53" fillId="39" borderId="0" applyNumberFormat="0" applyBorder="0" applyAlignment="0" applyProtection="0"/>
    <xf numFmtId="169" fontId="53" fillId="39" borderId="0" applyNumberFormat="0" applyBorder="0" applyAlignment="0" applyProtection="0"/>
    <xf numFmtId="168" fontId="53" fillId="39" borderId="0" applyNumberFormat="0" applyBorder="0" applyAlignment="0" applyProtection="0"/>
    <xf numFmtId="0" fontId="51" fillId="39" borderId="0" applyNumberFormat="0" applyBorder="0" applyAlignment="0" applyProtection="0"/>
    <xf numFmtId="0" fontId="2" fillId="68" borderId="3" applyNumberFormat="0" applyFont="0" applyBorder="0" applyProtection="0">
      <alignment horizontal="center" vertical="center"/>
    </xf>
    <xf numFmtId="0" fontId="54" fillId="0" borderId="29" applyNumberFormat="0" applyAlignment="0" applyProtection="0">
      <alignment horizontal="left" vertical="center"/>
    </xf>
    <xf numFmtId="0" fontId="54" fillId="0" borderId="29" applyNumberFormat="0" applyAlignment="0" applyProtection="0">
      <alignment horizontal="left" vertical="center"/>
    </xf>
    <xf numFmtId="168" fontId="54" fillId="0" borderId="29" applyNumberFormat="0" applyAlignment="0" applyProtection="0">
      <alignment horizontal="left" vertical="center"/>
    </xf>
    <xf numFmtId="0" fontId="54" fillId="0" borderId="9">
      <alignment horizontal="left" vertical="center"/>
    </xf>
    <xf numFmtId="0" fontId="54" fillId="0" borderId="9">
      <alignment horizontal="left" vertical="center"/>
    </xf>
    <xf numFmtId="168" fontId="54" fillId="0" borderId="9">
      <alignment horizontal="left" vertical="center"/>
    </xf>
    <xf numFmtId="0" fontId="55" fillId="0" borderId="40" applyNumberFormat="0" applyFill="0" applyAlignment="0" applyProtection="0"/>
    <xf numFmtId="169" fontId="55" fillId="0" borderId="40" applyNumberFormat="0" applyFill="0" applyAlignment="0" applyProtection="0"/>
    <xf numFmtId="0" fontId="55" fillId="0" borderId="40" applyNumberFormat="0" applyFill="0" applyAlignment="0" applyProtection="0"/>
    <xf numFmtId="168" fontId="55" fillId="0" borderId="40" applyNumberFormat="0" applyFill="0" applyAlignment="0" applyProtection="0"/>
    <xf numFmtId="168" fontId="55" fillId="0" borderId="40" applyNumberFormat="0" applyFill="0" applyAlignment="0" applyProtection="0"/>
    <xf numFmtId="168" fontId="55" fillId="0" borderId="40" applyNumberFormat="0" applyFill="0" applyAlignment="0" applyProtection="0"/>
    <xf numFmtId="169" fontId="55" fillId="0" borderId="40" applyNumberFormat="0" applyFill="0" applyAlignment="0" applyProtection="0"/>
    <xf numFmtId="168" fontId="55" fillId="0" borderId="40" applyNumberFormat="0" applyFill="0" applyAlignment="0" applyProtection="0"/>
    <xf numFmtId="168" fontId="55" fillId="0" borderId="40" applyNumberFormat="0" applyFill="0" applyAlignment="0" applyProtection="0"/>
    <xf numFmtId="169" fontId="55" fillId="0" borderId="40" applyNumberFormat="0" applyFill="0" applyAlignment="0" applyProtection="0"/>
    <xf numFmtId="168" fontId="55" fillId="0" borderId="40" applyNumberFormat="0" applyFill="0" applyAlignment="0" applyProtection="0"/>
    <xf numFmtId="168" fontId="55" fillId="0" borderId="40" applyNumberFormat="0" applyFill="0" applyAlignment="0" applyProtection="0"/>
    <xf numFmtId="169" fontId="55" fillId="0" borderId="40" applyNumberFormat="0" applyFill="0" applyAlignment="0" applyProtection="0"/>
    <xf numFmtId="168" fontId="55" fillId="0" borderId="40" applyNumberFormat="0" applyFill="0" applyAlignment="0" applyProtection="0"/>
    <xf numFmtId="168" fontId="55" fillId="0" borderId="40" applyNumberFormat="0" applyFill="0" applyAlignment="0" applyProtection="0"/>
    <xf numFmtId="169" fontId="55" fillId="0" borderId="40" applyNumberFormat="0" applyFill="0" applyAlignment="0" applyProtection="0"/>
    <xf numFmtId="168" fontId="55" fillId="0" borderId="40" applyNumberFormat="0" applyFill="0" applyAlignment="0" applyProtection="0"/>
    <xf numFmtId="0" fontId="55" fillId="0" borderId="40" applyNumberFormat="0" applyFill="0" applyAlignment="0" applyProtection="0"/>
    <xf numFmtId="0" fontId="56" fillId="0" borderId="41" applyNumberFormat="0" applyFill="0" applyAlignment="0" applyProtection="0"/>
    <xf numFmtId="169" fontId="56" fillId="0" borderId="41" applyNumberFormat="0" applyFill="0" applyAlignment="0" applyProtection="0"/>
    <xf numFmtId="0" fontId="56" fillId="0" borderId="41" applyNumberFormat="0" applyFill="0" applyAlignment="0" applyProtection="0"/>
    <xf numFmtId="168" fontId="56" fillId="0" borderId="41" applyNumberFormat="0" applyFill="0" applyAlignment="0" applyProtection="0"/>
    <xf numFmtId="168" fontId="56" fillId="0" borderId="41" applyNumberFormat="0" applyFill="0" applyAlignment="0" applyProtection="0"/>
    <xf numFmtId="168" fontId="56" fillId="0" borderId="41" applyNumberFormat="0" applyFill="0" applyAlignment="0" applyProtection="0"/>
    <xf numFmtId="169" fontId="56" fillId="0" borderId="41" applyNumberFormat="0" applyFill="0" applyAlignment="0" applyProtection="0"/>
    <xf numFmtId="168" fontId="56" fillId="0" borderId="41" applyNumberFormat="0" applyFill="0" applyAlignment="0" applyProtection="0"/>
    <xf numFmtId="168" fontId="56" fillId="0" borderId="41" applyNumberFormat="0" applyFill="0" applyAlignment="0" applyProtection="0"/>
    <xf numFmtId="169" fontId="56" fillId="0" borderId="41" applyNumberFormat="0" applyFill="0" applyAlignment="0" applyProtection="0"/>
    <xf numFmtId="168" fontId="56" fillId="0" borderId="41" applyNumberFormat="0" applyFill="0" applyAlignment="0" applyProtection="0"/>
    <xf numFmtId="168" fontId="56" fillId="0" borderId="41" applyNumberFormat="0" applyFill="0" applyAlignment="0" applyProtection="0"/>
    <xf numFmtId="169" fontId="56" fillId="0" borderId="41" applyNumberFormat="0" applyFill="0" applyAlignment="0" applyProtection="0"/>
    <xf numFmtId="168" fontId="56" fillId="0" borderId="41" applyNumberFormat="0" applyFill="0" applyAlignment="0" applyProtection="0"/>
    <xf numFmtId="168" fontId="56" fillId="0" borderId="41" applyNumberFormat="0" applyFill="0" applyAlignment="0" applyProtection="0"/>
    <xf numFmtId="169" fontId="56" fillId="0" borderId="41" applyNumberFormat="0" applyFill="0" applyAlignment="0" applyProtection="0"/>
    <xf numFmtId="168" fontId="56" fillId="0" borderId="41" applyNumberFormat="0" applyFill="0" applyAlignment="0" applyProtection="0"/>
    <xf numFmtId="0" fontId="56" fillId="0" borderId="41" applyNumberFormat="0" applyFill="0" applyAlignment="0" applyProtection="0"/>
    <xf numFmtId="0" fontId="57" fillId="0" borderId="42" applyNumberFormat="0" applyFill="0" applyAlignment="0" applyProtection="0"/>
    <xf numFmtId="169" fontId="57" fillId="0" borderId="42" applyNumberFormat="0" applyFill="0" applyAlignment="0" applyProtection="0"/>
    <xf numFmtId="0" fontId="57" fillId="0" borderId="42" applyNumberFormat="0" applyFill="0" applyAlignment="0" applyProtection="0"/>
    <xf numFmtId="168" fontId="57" fillId="0" borderId="42" applyNumberFormat="0" applyFill="0" applyAlignment="0" applyProtection="0"/>
    <xf numFmtId="0" fontId="57" fillId="0" borderId="42" applyNumberFormat="0" applyFill="0" applyAlignment="0" applyProtection="0"/>
    <xf numFmtId="168" fontId="57" fillId="0" borderId="42" applyNumberFormat="0" applyFill="0" applyAlignment="0" applyProtection="0"/>
    <xf numFmtId="0" fontId="57" fillId="0" borderId="42" applyNumberFormat="0" applyFill="0" applyAlignment="0" applyProtection="0"/>
    <xf numFmtId="0" fontId="57" fillId="0" borderId="42" applyNumberFormat="0" applyFill="0" applyAlignment="0" applyProtection="0"/>
    <xf numFmtId="168" fontId="57" fillId="0" borderId="42" applyNumberFormat="0" applyFill="0" applyAlignment="0" applyProtection="0"/>
    <xf numFmtId="169" fontId="57" fillId="0" borderId="42" applyNumberFormat="0" applyFill="0" applyAlignment="0" applyProtection="0"/>
    <xf numFmtId="168" fontId="57" fillId="0" borderId="42" applyNumberFormat="0" applyFill="0" applyAlignment="0" applyProtection="0"/>
    <xf numFmtId="168" fontId="57" fillId="0" borderId="42" applyNumberFormat="0" applyFill="0" applyAlignment="0" applyProtection="0"/>
    <xf numFmtId="169" fontId="57" fillId="0" borderId="42" applyNumberFormat="0" applyFill="0" applyAlignment="0" applyProtection="0"/>
    <xf numFmtId="168" fontId="57" fillId="0" borderId="42" applyNumberFormat="0" applyFill="0" applyAlignment="0" applyProtection="0"/>
    <xf numFmtId="168" fontId="57" fillId="0" borderId="42" applyNumberFormat="0" applyFill="0" applyAlignment="0" applyProtection="0"/>
    <xf numFmtId="169" fontId="57" fillId="0" borderId="42" applyNumberFormat="0" applyFill="0" applyAlignment="0" applyProtection="0"/>
    <xf numFmtId="168" fontId="57" fillId="0" borderId="42" applyNumberFormat="0" applyFill="0" applyAlignment="0" applyProtection="0"/>
    <xf numFmtId="168" fontId="57" fillId="0" borderId="42" applyNumberFormat="0" applyFill="0" applyAlignment="0" applyProtection="0"/>
    <xf numFmtId="169" fontId="57" fillId="0" borderId="42" applyNumberFormat="0" applyFill="0" applyAlignment="0" applyProtection="0"/>
    <xf numFmtId="168" fontId="57" fillId="0" borderId="42" applyNumberFormat="0" applyFill="0" applyAlignment="0" applyProtection="0"/>
    <xf numFmtId="0" fontId="57" fillId="0" borderId="42" applyNumberFormat="0" applyFill="0" applyAlignment="0" applyProtection="0"/>
    <xf numFmtId="0" fontId="57" fillId="0" borderId="0" applyNumberFormat="0" applyFill="0" applyBorder="0" applyAlignment="0" applyProtection="0"/>
    <xf numFmtId="169" fontId="57" fillId="0" borderId="0" applyNumberFormat="0" applyFill="0" applyBorder="0" applyAlignment="0" applyProtection="0"/>
    <xf numFmtId="0"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9"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9"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9"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9" fontId="57" fillId="0" borderId="0" applyNumberFormat="0" applyFill="0" applyBorder="0" applyAlignment="0" applyProtection="0"/>
    <xf numFmtId="168" fontId="57" fillId="0" borderId="0" applyNumberFormat="0" applyFill="0" applyBorder="0" applyAlignment="0" applyProtection="0"/>
    <xf numFmtId="0" fontId="57" fillId="0" borderId="0" applyNumberFormat="0" applyFill="0" applyBorder="0" applyAlignment="0" applyProtection="0"/>
    <xf numFmtId="37" fontId="58" fillId="0" borderId="0"/>
    <xf numFmtId="168" fontId="59" fillId="0" borderId="0"/>
    <xf numFmtId="0" fontId="59" fillId="0" borderId="0"/>
    <xf numFmtId="168" fontId="59" fillId="0" borderId="0"/>
    <xf numFmtId="168" fontId="54" fillId="0" borderId="0"/>
    <xf numFmtId="0" fontId="54" fillId="0" borderId="0"/>
    <xf numFmtId="168" fontId="54" fillId="0" borderId="0"/>
    <xf numFmtId="168" fontId="60" fillId="0" borderId="0"/>
    <xf numFmtId="0" fontId="60" fillId="0" borderId="0"/>
    <xf numFmtId="168" fontId="60" fillId="0" borderId="0"/>
    <xf numFmtId="168" fontId="61" fillId="0" borderId="0"/>
    <xf numFmtId="0" fontId="61" fillId="0" borderId="0"/>
    <xf numFmtId="168" fontId="61" fillId="0" borderId="0"/>
    <xf numFmtId="168" fontId="62" fillId="0" borderId="0"/>
    <xf numFmtId="0" fontId="62" fillId="0" borderId="0"/>
    <xf numFmtId="168" fontId="62" fillId="0" borderId="0"/>
    <xf numFmtId="168" fontId="63" fillId="0" borderId="0"/>
    <xf numFmtId="0" fontId="63" fillId="0" borderId="0"/>
    <xf numFmtId="168" fontId="63" fillId="0" borderId="0"/>
    <xf numFmtId="0" fontId="62" fillId="69" borderId="8" applyFont="0" applyBorder="0">
      <alignment horizontal="center" wrapText="1"/>
    </xf>
    <xf numFmtId="3" fontId="2" fillId="70" borderId="3" applyFont="0" applyProtection="0">
      <alignment horizontal="right" vertical="center"/>
    </xf>
    <xf numFmtId="9" fontId="2" fillId="70" borderId="3" applyFont="0" applyProtection="0">
      <alignment horizontal="right" vertical="center"/>
    </xf>
    <xf numFmtId="0" fontId="2" fillId="70"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64" fillId="0" borderId="0" applyNumberFormat="0" applyFill="0" applyBorder="0" applyAlignment="0" applyProtection="0">
      <alignment vertical="top"/>
      <protection locked="0"/>
    </xf>
    <xf numFmtId="169" fontId="64" fillId="0" borderId="0" applyNumberFormat="0" applyFill="0" applyBorder="0" applyAlignment="0" applyProtection="0">
      <alignment vertical="top"/>
      <protection locked="0"/>
    </xf>
    <xf numFmtId="168" fontId="64" fillId="0" borderId="0" applyNumberFormat="0" applyFill="0" applyBorder="0" applyAlignment="0" applyProtection="0">
      <alignment vertical="top"/>
      <protection locked="0"/>
    </xf>
    <xf numFmtId="168" fontId="65" fillId="0" borderId="0"/>
    <xf numFmtId="0" fontId="66" fillId="42" borderId="37" applyNumberFormat="0" applyAlignment="0" applyProtection="0"/>
    <xf numFmtId="0" fontId="67" fillId="7" borderId="30" applyNumberFormat="0" applyAlignment="0" applyProtection="0"/>
    <xf numFmtId="0" fontId="66" fillId="42" borderId="37" applyNumberFormat="0" applyAlignment="0" applyProtection="0"/>
    <xf numFmtId="0" fontId="66" fillId="42" borderId="37" applyNumberFormat="0" applyAlignment="0" applyProtection="0"/>
    <xf numFmtId="0" fontId="66" fillId="42" borderId="37" applyNumberFormat="0" applyAlignment="0" applyProtection="0"/>
    <xf numFmtId="0" fontId="66" fillId="42" borderId="37" applyNumberFormat="0" applyAlignment="0" applyProtection="0"/>
    <xf numFmtId="168" fontId="68" fillId="42" borderId="37" applyNumberFormat="0" applyAlignment="0" applyProtection="0"/>
    <xf numFmtId="0" fontId="66" fillId="42" borderId="37" applyNumberFormat="0" applyAlignment="0" applyProtection="0"/>
    <xf numFmtId="0" fontId="66" fillId="42" borderId="37" applyNumberFormat="0" applyAlignment="0" applyProtection="0"/>
    <xf numFmtId="0" fontId="66" fillId="42" borderId="37" applyNumberFormat="0" applyAlignment="0" applyProtection="0"/>
    <xf numFmtId="0" fontId="66" fillId="42" borderId="37" applyNumberFormat="0" applyAlignment="0" applyProtection="0"/>
    <xf numFmtId="168" fontId="68" fillId="42" borderId="37" applyNumberFormat="0" applyAlignment="0" applyProtection="0"/>
    <xf numFmtId="0" fontId="66" fillId="42" borderId="37" applyNumberFormat="0" applyAlignment="0" applyProtection="0"/>
    <xf numFmtId="0" fontId="66" fillId="42" borderId="37" applyNumberFormat="0" applyAlignment="0" applyProtection="0"/>
    <xf numFmtId="0" fontId="66" fillId="42" borderId="37" applyNumberFormat="0" applyAlignment="0" applyProtection="0"/>
    <xf numFmtId="0" fontId="66" fillId="42" borderId="37" applyNumberFormat="0" applyAlignment="0" applyProtection="0"/>
    <xf numFmtId="0" fontId="66" fillId="42" borderId="37" applyNumberFormat="0" applyAlignment="0" applyProtection="0"/>
    <xf numFmtId="0" fontId="66" fillId="42" borderId="37" applyNumberFormat="0" applyAlignment="0" applyProtection="0"/>
    <xf numFmtId="0" fontId="66" fillId="42" borderId="37" applyNumberFormat="0" applyAlignment="0" applyProtection="0"/>
    <xf numFmtId="0" fontId="66" fillId="42" borderId="37" applyNumberFormat="0" applyAlignment="0" applyProtection="0"/>
    <xf numFmtId="0" fontId="66" fillId="42" borderId="37" applyNumberFormat="0" applyAlignment="0" applyProtection="0"/>
    <xf numFmtId="0" fontId="66" fillId="42" borderId="37" applyNumberFormat="0" applyAlignment="0" applyProtection="0"/>
    <xf numFmtId="0" fontId="66" fillId="42" borderId="37" applyNumberFormat="0" applyAlignment="0" applyProtection="0"/>
    <xf numFmtId="169" fontId="68" fillId="42" borderId="37" applyNumberFormat="0" applyAlignment="0" applyProtection="0"/>
    <xf numFmtId="0" fontId="66" fillId="42" borderId="37" applyNumberFormat="0" applyAlignment="0" applyProtection="0"/>
    <xf numFmtId="0" fontId="66" fillId="42" borderId="37" applyNumberFormat="0" applyAlignment="0" applyProtection="0"/>
    <xf numFmtId="0" fontId="66" fillId="42" borderId="37" applyNumberFormat="0" applyAlignment="0" applyProtection="0"/>
    <xf numFmtId="0" fontId="66" fillId="42" borderId="37" applyNumberFormat="0" applyAlignment="0" applyProtection="0"/>
    <xf numFmtId="0" fontId="66" fillId="42" borderId="37" applyNumberFormat="0" applyAlignment="0" applyProtection="0"/>
    <xf numFmtId="0" fontId="66" fillId="42" borderId="37" applyNumberFormat="0" applyAlignment="0" applyProtection="0"/>
    <xf numFmtId="0" fontId="66" fillId="42" borderId="37" applyNumberFormat="0" applyAlignment="0" applyProtection="0"/>
    <xf numFmtId="0" fontId="66" fillId="42" borderId="37" applyNumberFormat="0" applyAlignment="0" applyProtection="0"/>
    <xf numFmtId="0" fontId="66" fillId="42" borderId="37" applyNumberFormat="0" applyAlignment="0" applyProtection="0"/>
    <xf numFmtId="0" fontId="66" fillId="42" borderId="37" applyNumberFormat="0" applyAlignment="0" applyProtection="0"/>
    <xf numFmtId="0" fontId="66" fillId="42" borderId="37" applyNumberFormat="0" applyAlignment="0" applyProtection="0"/>
    <xf numFmtId="0" fontId="66" fillId="42" borderId="37" applyNumberFormat="0" applyAlignment="0" applyProtection="0"/>
    <xf numFmtId="0" fontId="66" fillId="42" borderId="37" applyNumberFormat="0" applyAlignment="0" applyProtection="0"/>
    <xf numFmtId="0" fontId="66" fillId="42" borderId="37" applyNumberFormat="0" applyAlignment="0" applyProtection="0"/>
    <xf numFmtId="0" fontId="66" fillId="42" borderId="37" applyNumberFormat="0" applyAlignment="0" applyProtection="0"/>
    <xf numFmtId="0" fontId="66" fillId="42" borderId="37" applyNumberFormat="0" applyAlignment="0" applyProtection="0"/>
    <xf numFmtId="0" fontId="66" fillId="42" borderId="37" applyNumberFormat="0" applyAlignment="0" applyProtection="0"/>
    <xf numFmtId="0" fontId="66" fillId="42" borderId="37" applyNumberFormat="0" applyAlignment="0" applyProtection="0"/>
    <xf numFmtId="0" fontId="66" fillId="42" borderId="37" applyNumberFormat="0" applyAlignment="0" applyProtection="0"/>
    <xf numFmtId="0" fontId="66" fillId="42" borderId="37" applyNumberFormat="0" applyAlignment="0" applyProtection="0"/>
    <xf numFmtId="0" fontId="67" fillId="7" borderId="30" applyNumberFormat="0" applyAlignment="0" applyProtection="0"/>
    <xf numFmtId="0" fontId="66" fillId="42" borderId="37" applyNumberFormat="0" applyAlignment="0" applyProtection="0"/>
    <xf numFmtId="0" fontId="66" fillId="42" borderId="37" applyNumberFormat="0" applyAlignment="0" applyProtection="0"/>
    <xf numFmtId="0" fontId="66" fillId="42" borderId="37" applyNumberFormat="0" applyAlignment="0" applyProtection="0"/>
    <xf numFmtId="0" fontId="66" fillId="42" borderId="37" applyNumberFormat="0" applyAlignment="0" applyProtection="0"/>
    <xf numFmtId="0" fontId="67" fillId="7" borderId="30" applyNumberFormat="0" applyAlignment="0" applyProtection="0"/>
    <xf numFmtId="0" fontId="66" fillId="42" borderId="37" applyNumberFormat="0" applyAlignment="0" applyProtection="0"/>
    <xf numFmtId="0" fontId="66" fillId="42" borderId="37" applyNumberFormat="0" applyAlignment="0" applyProtection="0"/>
    <xf numFmtId="0" fontId="66" fillId="42" borderId="37" applyNumberFormat="0" applyAlignment="0" applyProtection="0"/>
    <xf numFmtId="0" fontId="66" fillId="42" borderId="37" applyNumberFormat="0" applyAlignment="0" applyProtection="0"/>
    <xf numFmtId="0" fontId="67" fillId="7" borderId="30" applyNumberFormat="0" applyAlignment="0" applyProtection="0"/>
    <xf numFmtId="0" fontId="66" fillId="42" borderId="37" applyNumberFormat="0" applyAlignment="0" applyProtection="0"/>
    <xf numFmtId="0" fontId="66" fillId="42" borderId="37" applyNumberFormat="0" applyAlignment="0" applyProtection="0"/>
    <xf numFmtId="0" fontId="66" fillId="42" borderId="37" applyNumberFormat="0" applyAlignment="0" applyProtection="0"/>
    <xf numFmtId="0" fontId="66" fillId="42" borderId="37" applyNumberFormat="0" applyAlignment="0" applyProtection="0"/>
    <xf numFmtId="0" fontId="67" fillId="7" borderId="30" applyNumberFormat="0" applyAlignment="0" applyProtection="0"/>
    <xf numFmtId="0" fontId="66" fillId="42" borderId="37" applyNumberFormat="0" applyAlignment="0" applyProtection="0"/>
    <xf numFmtId="0" fontId="66" fillId="42" borderId="37" applyNumberFormat="0" applyAlignment="0" applyProtection="0"/>
    <xf numFmtId="0" fontId="66" fillId="42" borderId="37" applyNumberFormat="0" applyAlignment="0" applyProtection="0"/>
    <xf numFmtId="0" fontId="66" fillId="42" borderId="37" applyNumberFormat="0" applyAlignment="0" applyProtection="0"/>
    <xf numFmtId="0" fontId="67" fillId="7" borderId="30" applyNumberFormat="0" applyAlignment="0" applyProtection="0"/>
    <xf numFmtId="0" fontId="66" fillId="42" borderId="37" applyNumberFormat="0" applyAlignment="0" applyProtection="0"/>
    <xf numFmtId="0" fontId="66" fillId="42" borderId="37" applyNumberFormat="0" applyAlignment="0" applyProtection="0"/>
    <xf numFmtId="0" fontId="66" fillId="42" borderId="37" applyNumberFormat="0" applyAlignment="0" applyProtection="0"/>
    <xf numFmtId="0" fontId="66" fillId="42" borderId="37" applyNumberFormat="0" applyAlignment="0" applyProtection="0"/>
    <xf numFmtId="0" fontId="67" fillId="7" borderId="30" applyNumberFormat="0" applyAlignment="0" applyProtection="0"/>
    <xf numFmtId="0" fontId="66" fillId="42" borderId="37" applyNumberFormat="0" applyAlignment="0" applyProtection="0"/>
    <xf numFmtId="0" fontId="66" fillId="42" borderId="37" applyNumberFormat="0" applyAlignment="0" applyProtection="0"/>
    <xf numFmtId="0" fontId="66" fillId="42" borderId="37" applyNumberFormat="0" applyAlignment="0" applyProtection="0"/>
    <xf numFmtId="0" fontId="66" fillId="42" borderId="37" applyNumberFormat="0" applyAlignment="0" applyProtection="0"/>
    <xf numFmtId="0" fontId="67" fillId="7" borderId="30" applyNumberFormat="0" applyAlignment="0" applyProtection="0"/>
    <xf numFmtId="0" fontId="66" fillId="42" borderId="37" applyNumberFormat="0" applyAlignment="0" applyProtection="0"/>
    <xf numFmtId="0" fontId="66" fillId="42" borderId="37" applyNumberFormat="0" applyAlignment="0" applyProtection="0"/>
    <xf numFmtId="0" fontId="66" fillId="42" borderId="37" applyNumberFormat="0" applyAlignment="0" applyProtection="0"/>
    <xf numFmtId="0" fontId="66" fillId="42" borderId="37" applyNumberFormat="0" applyAlignment="0" applyProtection="0"/>
    <xf numFmtId="168" fontId="68" fillId="42" borderId="37" applyNumberFormat="0" applyAlignment="0" applyProtection="0"/>
    <xf numFmtId="169" fontId="68" fillId="42" borderId="37" applyNumberFormat="0" applyAlignment="0" applyProtection="0"/>
    <xf numFmtId="168" fontId="68" fillId="42" borderId="37" applyNumberFormat="0" applyAlignment="0" applyProtection="0"/>
    <xf numFmtId="168" fontId="68" fillId="42" borderId="37" applyNumberFormat="0" applyAlignment="0" applyProtection="0"/>
    <xf numFmtId="169" fontId="68" fillId="42" borderId="37" applyNumberFormat="0" applyAlignment="0" applyProtection="0"/>
    <xf numFmtId="168" fontId="68" fillId="42" borderId="37" applyNumberFormat="0" applyAlignment="0" applyProtection="0"/>
    <xf numFmtId="168" fontId="68" fillId="42" borderId="37" applyNumberFormat="0" applyAlignment="0" applyProtection="0"/>
    <xf numFmtId="169" fontId="68" fillId="42" borderId="37" applyNumberFormat="0" applyAlignment="0" applyProtection="0"/>
    <xf numFmtId="168" fontId="68" fillId="42" borderId="37" applyNumberFormat="0" applyAlignment="0" applyProtection="0"/>
    <xf numFmtId="168" fontId="68" fillId="42" borderId="37" applyNumberFormat="0" applyAlignment="0" applyProtection="0"/>
    <xf numFmtId="169" fontId="68" fillId="42" borderId="37" applyNumberFormat="0" applyAlignment="0" applyProtection="0"/>
    <xf numFmtId="168" fontId="68" fillId="42" borderId="37" applyNumberFormat="0" applyAlignment="0" applyProtection="0"/>
    <xf numFmtId="0" fontId="66" fillId="42" borderId="37" applyNumberFormat="0" applyAlignment="0" applyProtection="0"/>
    <xf numFmtId="3" fontId="2" fillId="71" borderId="3" applyFont="0">
      <alignment horizontal="right" vertical="center"/>
      <protection locked="0"/>
    </xf>
    <xf numFmtId="171" fontId="37" fillId="0" borderId="0" applyFill="0" applyBorder="0" applyAlignment="0"/>
    <xf numFmtId="172" fontId="37" fillId="0" borderId="0" applyFill="0" applyBorder="0" applyAlignment="0"/>
    <xf numFmtId="171" fontId="37" fillId="0" borderId="0" applyFill="0" applyBorder="0" applyAlignment="0"/>
    <xf numFmtId="176" fontId="37" fillId="0" borderId="0" applyFill="0" applyBorder="0" applyAlignment="0"/>
    <xf numFmtId="172" fontId="37" fillId="0" borderId="0" applyFill="0" applyBorder="0" applyAlignment="0"/>
    <xf numFmtId="0" fontId="69" fillId="0" borderId="43" applyNumberFormat="0" applyFill="0" applyAlignment="0" applyProtection="0"/>
    <xf numFmtId="0" fontId="70" fillId="0" borderId="32" applyNumberFormat="0" applyFill="0" applyAlignment="0" applyProtection="0"/>
    <xf numFmtId="168" fontId="71" fillId="0" borderId="43" applyNumberFormat="0" applyFill="0" applyAlignment="0" applyProtection="0"/>
    <xf numFmtId="168" fontId="71" fillId="0" borderId="43" applyNumberFormat="0" applyFill="0" applyAlignment="0" applyProtection="0"/>
    <xf numFmtId="169" fontId="71" fillId="0" borderId="43" applyNumberFormat="0" applyFill="0" applyAlignment="0" applyProtection="0"/>
    <xf numFmtId="0" fontId="69" fillId="0" borderId="43" applyNumberFormat="0" applyFill="0" applyAlignment="0" applyProtection="0"/>
    <xf numFmtId="0" fontId="70" fillId="0" borderId="32" applyNumberFormat="0" applyFill="0" applyAlignment="0" applyProtection="0"/>
    <xf numFmtId="0" fontId="70" fillId="0" borderId="32" applyNumberFormat="0" applyFill="0" applyAlignment="0" applyProtection="0"/>
    <xf numFmtId="0" fontId="70" fillId="0" borderId="32" applyNumberFormat="0" applyFill="0" applyAlignment="0" applyProtection="0"/>
    <xf numFmtId="0" fontId="70" fillId="0" borderId="32" applyNumberFormat="0" applyFill="0" applyAlignment="0" applyProtection="0"/>
    <xf numFmtId="0" fontId="70" fillId="0" borderId="32" applyNumberFormat="0" applyFill="0" applyAlignment="0" applyProtection="0"/>
    <xf numFmtId="0" fontId="70" fillId="0" borderId="32" applyNumberFormat="0" applyFill="0" applyAlignment="0" applyProtection="0"/>
    <xf numFmtId="0" fontId="70" fillId="0" borderId="32" applyNumberFormat="0" applyFill="0" applyAlignment="0" applyProtection="0"/>
    <xf numFmtId="168" fontId="71" fillId="0" borderId="43" applyNumberFormat="0" applyFill="0" applyAlignment="0" applyProtection="0"/>
    <xf numFmtId="169" fontId="71" fillId="0" borderId="43" applyNumberFormat="0" applyFill="0" applyAlignment="0" applyProtection="0"/>
    <xf numFmtId="168" fontId="71" fillId="0" borderId="43" applyNumberFormat="0" applyFill="0" applyAlignment="0" applyProtection="0"/>
    <xf numFmtId="168" fontId="71" fillId="0" borderId="43" applyNumberFormat="0" applyFill="0" applyAlignment="0" applyProtection="0"/>
    <xf numFmtId="169" fontId="71" fillId="0" borderId="43" applyNumberFormat="0" applyFill="0" applyAlignment="0" applyProtection="0"/>
    <xf numFmtId="168" fontId="71" fillId="0" borderId="43" applyNumberFormat="0" applyFill="0" applyAlignment="0" applyProtection="0"/>
    <xf numFmtId="168" fontId="71" fillId="0" borderId="43" applyNumberFormat="0" applyFill="0" applyAlignment="0" applyProtection="0"/>
    <xf numFmtId="169" fontId="71" fillId="0" borderId="43" applyNumberFormat="0" applyFill="0" applyAlignment="0" applyProtection="0"/>
    <xf numFmtId="168" fontId="71" fillId="0" borderId="43" applyNumberFormat="0" applyFill="0" applyAlignment="0" applyProtection="0"/>
    <xf numFmtId="168" fontId="71" fillId="0" borderId="43" applyNumberFormat="0" applyFill="0" applyAlignment="0" applyProtection="0"/>
    <xf numFmtId="169" fontId="71" fillId="0" borderId="43" applyNumberFormat="0" applyFill="0" applyAlignment="0" applyProtection="0"/>
    <xf numFmtId="168" fontId="71" fillId="0" borderId="43" applyNumberFormat="0" applyFill="0" applyAlignment="0" applyProtection="0"/>
    <xf numFmtId="0" fontId="69" fillId="0" borderId="43"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72" fillId="72" borderId="0" applyNumberFormat="0" applyBorder="0" applyAlignment="0" applyProtection="0"/>
    <xf numFmtId="0" fontId="73" fillId="6" borderId="0" applyNumberFormat="0" applyBorder="0" applyAlignment="0" applyProtection="0"/>
    <xf numFmtId="168" fontId="74" fillId="72" borderId="0" applyNumberFormat="0" applyBorder="0" applyAlignment="0" applyProtection="0"/>
    <xf numFmtId="168" fontId="74" fillId="72" borderId="0" applyNumberFormat="0" applyBorder="0" applyAlignment="0" applyProtection="0"/>
    <xf numFmtId="169" fontId="74" fillId="72" borderId="0" applyNumberFormat="0" applyBorder="0" applyAlignment="0" applyProtection="0"/>
    <xf numFmtId="0" fontId="72" fillId="72"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168" fontId="74" fillId="72" borderId="0" applyNumberFormat="0" applyBorder="0" applyAlignment="0" applyProtection="0"/>
    <xf numFmtId="169" fontId="74" fillId="72" borderId="0" applyNumberFormat="0" applyBorder="0" applyAlignment="0" applyProtection="0"/>
    <xf numFmtId="168" fontId="74" fillId="72" borderId="0" applyNumberFormat="0" applyBorder="0" applyAlignment="0" applyProtection="0"/>
    <xf numFmtId="168" fontId="74" fillId="72" borderId="0" applyNumberFormat="0" applyBorder="0" applyAlignment="0" applyProtection="0"/>
    <xf numFmtId="169" fontId="74" fillId="72" borderId="0" applyNumberFormat="0" applyBorder="0" applyAlignment="0" applyProtection="0"/>
    <xf numFmtId="168" fontId="74" fillId="72" borderId="0" applyNumberFormat="0" applyBorder="0" applyAlignment="0" applyProtection="0"/>
    <xf numFmtId="168" fontId="74" fillId="72" borderId="0" applyNumberFormat="0" applyBorder="0" applyAlignment="0" applyProtection="0"/>
    <xf numFmtId="169" fontId="74" fillId="72" borderId="0" applyNumberFormat="0" applyBorder="0" applyAlignment="0" applyProtection="0"/>
    <xf numFmtId="168" fontId="74" fillId="72" borderId="0" applyNumberFormat="0" applyBorder="0" applyAlignment="0" applyProtection="0"/>
    <xf numFmtId="168" fontId="74" fillId="72" borderId="0" applyNumberFormat="0" applyBorder="0" applyAlignment="0" applyProtection="0"/>
    <xf numFmtId="169" fontId="74" fillId="72" borderId="0" applyNumberFormat="0" applyBorder="0" applyAlignment="0" applyProtection="0"/>
    <xf numFmtId="168" fontId="74" fillId="72" borderId="0" applyNumberFormat="0" applyBorder="0" applyAlignment="0" applyProtection="0"/>
    <xf numFmtId="0" fontId="72" fillId="72" borderId="0" applyNumberFormat="0" applyBorder="0" applyAlignment="0" applyProtection="0"/>
    <xf numFmtId="1" fontId="75" fillId="0" borderId="0" applyProtection="0"/>
    <xf numFmtId="168" fontId="26" fillId="0" borderId="44"/>
    <xf numFmtId="169" fontId="26" fillId="0" borderId="44"/>
    <xf numFmtId="168" fontId="26" fillId="0" borderId="44"/>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76" fillId="0" borderId="0"/>
    <xf numFmtId="181" fontId="2" fillId="0" borderId="0"/>
    <xf numFmtId="179" fontId="28"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7" fillId="0" borderId="0"/>
    <xf numFmtId="0" fontId="77" fillId="0" borderId="0"/>
    <xf numFmtId="0" fontId="76" fillId="0" borderId="0"/>
    <xf numFmtId="179" fontId="28" fillId="0" borderId="0"/>
    <xf numFmtId="179" fontId="2" fillId="0" borderId="0"/>
    <xf numFmtId="179" fontId="2" fillId="0" borderId="0"/>
    <xf numFmtId="0" fontId="2" fillId="0" borderId="0"/>
    <xf numFmtId="0" fontId="2"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 fillId="0" borderId="0"/>
    <xf numFmtId="0" fontId="28" fillId="0" borderId="0"/>
    <xf numFmtId="0" fontId="2" fillId="0" borderId="0"/>
    <xf numFmtId="0" fontId="28" fillId="0" borderId="0"/>
    <xf numFmtId="0" fontId="2" fillId="0" borderId="0"/>
    <xf numFmtId="0" fontId="28" fillId="0" borderId="0"/>
    <xf numFmtId="0" fontId="2" fillId="0" borderId="0"/>
    <xf numFmtId="0" fontId="28" fillId="0" borderId="0"/>
    <xf numFmtId="0" fontId="2" fillId="0" borderId="0"/>
    <xf numFmtId="0" fontId="28"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28"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7"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8" fillId="0" borderId="0"/>
    <xf numFmtId="0" fontId="28" fillId="0" borderId="0"/>
    <xf numFmtId="168" fontId="28" fillId="0" borderId="0"/>
    <xf numFmtId="0" fontId="28"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8" fillId="0" borderId="0"/>
    <xf numFmtId="168" fontId="28" fillId="0" borderId="0"/>
    <xf numFmtId="0" fontId="28" fillId="0" borderId="0"/>
    <xf numFmtId="0" fontId="28" fillId="0" borderId="0"/>
    <xf numFmtId="0" fontId="2" fillId="0" borderId="0"/>
    <xf numFmtId="179"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7"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7" fillId="0" borderId="0"/>
    <xf numFmtId="179" fontId="28" fillId="0" borderId="0"/>
    <xf numFmtId="179" fontId="28"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28" fillId="0" borderId="0"/>
    <xf numFmtId="179" fontId="28" fillId="0" borderId="0"/>
    <xf numFmtId="179" fontId="28" fillId="0" borderId="0"/>
    <xf numFmtId="179"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8" fillId="0" borderId="0"/>
    <xf numFmtId="179"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8"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5" fillId="0" borderId="0"/>
    <xf numFmtId="0" fontId="28" fillId="0" borderId="0"/>
    <xf numFmtId="0" fontId="2" fillId="0" borderId="0"/>
    <xf numFmtId="0" fontId="27" fillId="0" borderId="0"/>
    <xf numFmtId="168" fontId="25" fillId="0" borderId="0"/>
    <xf numFmtId="0" fontId="2"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79" fontId="2" fillId="0" borderId="0"/>
    <xf numFmtId="0" fontId="28" fillId="0" borderId="0"/>
    <xf numFmtId="0" fontId="28" fillId="0" borderId="0"/>
    <xf numFmtId="168" fontId="25" fillId="0" borderId="0"/>
    <xf numFmtId="0" fontId="65" fillId="0" borderId="0"/>
    <xf numFmtId="0" fontId="2" fillId="0" borderId="0"/>
    <xf numFmtId="168" fontId="25" fillId="0" borderId="0"/>
    <xf numFmtId="0" fontId="1" fillId="0" borderId="0"/>
    <xf numFmtId="179"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168" fontId="25" fillId="0" borderId="0"/>
    <xf numFmtId="168" fontId="25" fillId="0" borderId="0"/>
    <xf numFmtId="0" fontId="1" fillId="0" borderId="0"/>
    <xf numFmtId="179" fontId="28" fillId="0" borderId="0"/>
    <xf numFmtId="179" fontId="28" fillId="0" borderId="0"/>
    <xf numFmtId="179" fontId="2" fillId="0" borderId="0"/>
    <xf numFmtId="0" fontId="2" fillId="0" borderId="0"/>
    <xf numFmtId="179" fontId="2" fillId="0" borderId="0"/>
    <xf numFmtId="0" fontId="2" fillId="0" borderId="0"/>
    <xf numFmtId="179"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 fillId="0" borderId="0"/>
    <xf numFmtId="0" fontId="28" fillId="0" borderId="0"/>
    <xf numFmtId="168" fontId="25" fillId="0" borderId="0"/>
    <xf numFmtId="168" fontId="25" fillId="0" borderId="0"/>
    <xf numFmtId="0" fontId="1" fillId="0" borderId="0"/>
    <xf numFmtId="179" fontId="28" fillId="0" borderId="0"/>
    <xf numFmtId="179" fontId="28"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179" fontId="28"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179" fontId="28"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6" fillId="0" borderId="0"/>
    <xf numFmtId="179" fontId="2"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76"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6" fillId="69"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6" fillId="69"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9" fontId="26" fillId="0" borderId="0"/>
    <xf numFmtId="0" fontId="8"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179" fontId="8" fillId="0" borderId="0"/>
    <xf numFmtId="0" fontId="26" fillId="0" borderId="0"/>
    <xf numFmtId="179" fontId="26" fillId="0" borderId="0"/>
    <xf numFmtId="0" fontId="26" fillId="0" borderId="0"/>
    <xf numFmtId="0" fontId="2" fillId="0" borderId="0"/>
    <xf numFmtId="0" fontId="26"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6" fillId="0" borderId="0"/>
    <xf numFmtId="179" fontId="8"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6" fillId="0" borderId="0"/>
    <xf numFmtId="0" fontId="26" fillId="0" borderId="0"/>
    <xf numFmtId="168" fontId="26" fillId="0" borderId="0"/>
    <xf numFmtId="0" fontId="76"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6" fillId="0" borderId="0"/>
    <xf numFmtId="0" fontId="8" fillId="0" borderId="0"/>
    <xf numFmtId="0" fontId="76" fillId="0" borderId="0"/>
    <xf numFmtId="168" fontId="8" fillId="0" borderId="0"/>
    <xf numFmtId="0" fontId="76" fillId="0" borderId="0"/>
    <xf numFmtId="168" fontId="8" fillId="0" borderId="0"/>
    <xf numFmtId="0" fontId="76"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179" fontId="8"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179" fontId="2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179" fontId="26"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179" fontId="26" fillId="0" borderId="0"/>
    <xf numFmtId="179" fontId="26"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44" fillId="0" borderId="0"/>
    <xf numFmtId="0" fontId="2" fillId="0" borderId="0"/>
    <xf numFmtId="0" fontId="76" fillId="0" borderId="0"/>
    <xf numFmtId="168" fontId="44"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6"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6" fillId="0" borderId="0"/>
    <xf numFmtId="0" fontId="2"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79" fontId="2"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169"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68" fontId="2"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168" fontId="2" fillId="0" borderId="0"/>
    <xf numFmtId="0" fontId="76"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68" fontId="2"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0" fillId="0" borderId="0"/>
    <xf numFmtId="0" fontId="27" fillId="73" borderId="45" applyNumberFormat="0" applyFont="0" applyAlignment="0" applyProtection="0"/>
    <xf numFmtId="0" fontId="28" fillId="10" borderId="34" applyNumberFormat="0" applyFont="0" applyAlignment="0" applyProtection="0"/>
    <xf numFmtId="0" fontId="27" fillId="73" borderId="45" applyNumberFormat="0" applyFont="0" applyAlignment="0" applyProtection="0"/>
    <xf numFmtId="0" fontId="27" fillId="73" borderId="45" applyNumberFormat="0" applyFont="0" applyAlignment="0" applyProtection="0"/>
    <xf numFmtId="0" fontId="27" fillId="73" borderId="45" applyNumberFormat="0" applyFont="0" applyAlignment="0" applyProtection="0"/>
    <xf numFmtId="0" fontId="27" fillId="73" borderId="45" applyNumberFormat="0" applyFont="0" applyAlignment="0" applyProtection="0"/>
    <xf numFmtId="0" fontId="28" fillId="10" borderId="34" applyNumberFormat="0" applyFont="0" applyAlignment="0" applyProtection="0"/>
    <xf numFmtId="0" fontId="27" fillId="73" borderId="45" applyNumberFormat="0" applyFont="0" applyAlignment="0" applyProtection="0"/>
    <xf numFmtId="0" fontId="27" fillId="73" borderId="45" applyNumberFormat="0" applyFont="0" applyAlignment="0" applyProtection="0"/>
    <xf numFmtId="0" fontId="27" fillId="73" borderId="45" applyNumberFormat="0" applyFont="0" applyAlignment="0" applyProtection="0"/>
    <xf numFmtId="0" fontId="27" fillId="73" borderId="45" applyNumberFormat="0" applyFont="0" applyAlignment="0" applyProtection="0"/>
    <xf numFmtId="0" fontId="28" fillId="10" borderId="34" applyNumberFormat="0" applyFont="0" applyAlignment="0" applyProtection="0"/>
    <xf numFmtId="0" fontId="27" fillId="73" borderId="45" applyNumberFormat="0" applyFont="0" applyAlignment="0" applyProtection="0"/>
    <xf numFmtId="0" fontId="27" fillId="73" borderId="45" applyNumberFormat="0" applyFont="0" applyAlignment="0" applyProtection="0"/>
    <xf numFmtId="0" fontId="27" fillId="73" borderId="45" applyNumberFormat="0" applyFont="0" applyAlignment="0" applyProtection="0"/>
    <xf numFmtId="0" fontId="27" fillId="73" borderId="45" applyNumberFormat="0" applyFont="0" applyAlignment="0" applyProtection="0"/>
    <xf numFmtId="168" fontId="2" fillId="0" borderId="0"/>
    <xf numFmtId="0" fontId="27" fillId="73" borderId="45" applyNumberFormat="0" applyFont="0" applyAlignment="0" applyProtection="0"/>
    <xf numFmtId="0" fontId="27" fillId="73" borderId="45" applyNumberFormat="0" applyFont="0" applyAlignment="0" applyProtection="0"/>
    <xf numFmtId="0" fontId="27" fillId="73" borderId="45" applyNumberFormat="0" applyFont="0" applyAlignment="0" applyProtection="0"/>
    <xf numFmtId="0" fontId="27" fillId="73" borderId="45" applyNumberFormat="0" applyFont="0" applyAlignment="0" applyProtection="0"/>
    <xf numFmtId="0" fontId="2" fillId="73" borderId="45" applyNumberFormat="0" applyFont="0" applyAlignment="0" applyProtection="0"/>
    <xf numFmtId="0" fontId="27" fillId="73" borderId="45" applyNumberFormat="0" applyFont="0" applyAlignment="0" applyProtection="0"/>
    <xf numFmtId="168" fontId="2" fillId="0" borderId="0"/>
    <xf numFmtId="0" fontId="27" fillId="73" borderId="45" applyNumberFormat="0" applyFont="0" applyAlignment="0" applyProtection="0"/>
    <xf numFmtId="0" fontId="27" fillId="73" borderId="45" applyNumberFormat="0" applyFont="0" applyAlignment="0" applyProtection="0"/>
    <xf numFmtId="0" fontId="2" fillId="73" borderId="45" applyNumberFormat="0" applyFont="0" applyAlignment="0" applyProtection="0"/>
    <xf numFmtId="0" fontId="2" fillId="73" borderId="45" applyNumberFormat="0" applyFont="0" applyAlignment="0" applyProtection="0"/>
    <xf numFmtId="0" fontId="27" fillId="73" borderId="45" applyNumberFormat="0" applyFont="0" applyAlignment="0" applyProtection="0"/>
    <xf numFmtId="0" fontId="2" fillId="73" borderId="45" applyNumberFormat="0" applyFont="0" applyAlignment="0" applyProtection="0"/>
    <xf numFmtId="0" fontId="27" fillId="73" borderId="45" applyNumberFormat="0" applyFont="0" applyAlignment="0" applyProtection="0"/>
    <xf numFmtId="0" fontId="27" fillId="73" borderId="45" applyNumberFormat="0" applyFont="0" applyAlignment="0" applyProtection="0"/>
    <xf numFmtId="0" fontId="27" fillId="73" borderId="45" applyNumberFormat="0" applyFont="0" applyAlignment="0" applyProtection="0"/>
    <xf numFmtId="0" fontId="27" fillId="73" borderId="45" applyNumberFormat="0" applyFont="0" applyAlignment="0" applyProtection="0"/>
    <xf numFmtId="169" fontId="2" fillId="0" borderId="0"/>
    <xf numFmtId="0" fontId="27" fillId="73" borderId="45" applyNumberFormat="0" applyFont="0" applyAlignment="0" applyProtection="0"/>
    <xf numFmtId="0" fontId="27" fillId="73" borderId="45" applyNumberFormat="0" applyFont="0" applyAlignment="0" applyProtection="0"/>
    <xf numFmtId="0" fontId="27" fillId="73" borderId="45" applyNumberFormat="0" applyFont="0" applyAlignment="0" applyProtection="0"/>
    <xf numFmtId="0" fontId="27" fillId="73" borderId="45" applyNumberFormat="0" applyFont="0" applyAlignment="0" applyProtection="0"/>
    <xf numFmtId="0" fontId="27" fillId="73" borderId="45" applyNumberFormat="0" applyFont="0" applyAlignment="0" applyProtection="0"/>
    <xf numFmtId="0" fontId="27" fillId="73" borderId="45" applyNumberFormat="0" applyFont="0" applyAlignment="0" applyProtection="0"/>
    <xf numFmtId="0" fontId="27" fillId="73" borderId="45" applyNumberFormat="0" applyFont="0" applyAlignment="0" applyProtection="0"/>
    <xf numFmtId="0" fontId="27" fillId="73" borderId="45" applyNumberFormat="0" applyFont="0" applyAlignment="0" applyProtection="0"/>
    <xf numFmtId="0" fontId="27" fillId="73" borderId="45" applyNumberFormat="0" applyFont="0" applyAlignment="0" applyProtection="0"/>
    <xf numFmtId="0" fontId="27" fillId="73" borderId="45" applyNumberFormat="0" applyFont="0" applyAlignment="0" applyProtection="0"/>
    <xf numFmtId="0" fontId="27" fillId="73" borderId="45" applyNumberFormat="0" applyFont="0" applyAlignment="0" applyProtection="0"/>
    <xf numFmtId="0" fontId="27" fillId="73" borderId="45" applyNumberFormat="0" applyFont="0" applyAlignment="0" applyProtection="0"/>
    <xf numFmtId="0" fontId="27" fillId="73" borderId="45" applyNumberFormat="0" applyFont="0" applyAlignment="0" applyProtection="0"/>
    <xf numFmtId="0" fontId="27" fillId="73" borderId="45" applyNumberFormat="0" applyFont="0" applyAlignment="0" applyProtection="0"/>
    <xf numFmtId="0" fontId="27" fillId="73" borderId="45" applyNumberFormat="0" applyFont="0" applyAlignment="0" applyProtection="0"/>
    <xf numFmtId="0" fontId="2" fillId="73" borderId="45" applyNumberFormat="0" applyFont="0" applyAlignment="0" applyProtection="0"/>
    <xf numFmtId="0" fontId="2" fillId="0" borderId="0"/>
    <xf numFmtId="0" fontId="27" fillId="73" borderId="45" applyNumberFormat="0" applyFont="0" applyAlignment="0" applyProtection="0"/>
    <xf numFmtId="0" fontId="27" fillId="73" borderId="45" applyNumberFormat="0" applyFont="0" applyAlignment="0" applyProtection="0"/>
    <xf numFmtId="0" fontId="27" fillId="73" borderId="45" applyNumberFormat="0" applyFont="0" applyAlignment="0" applyProtection="0"/>
    <xf numFmtId="0" fontId="27" fillId="73" borderId="45" applyNumberFormat="0" applyFont="0" applyAlignment="0" applyProtection="0"/>
    <xf numFmtId="0" fontId="28" fillId="10" borderId="34" applyNumberFormat="0" applyFont="0" applyAlignment="0" applyProtection="0"/>
    <xf numFmtId="0" fontId="28" fillId="10" borderId="34" applyNumberFormat="0" applyFont="0" applyAlignment="0" applyProtection="0"/>
    <xf numFmtId="0" fontId="27" fillId="73" borderId="45" applyNumberFormat="0" applyFont="0" applyAlignment="0" applyProtection="0"/>
    <xf numFmtId="0" fontId="28" fillId="10" borderId="34" applyNumberFormat="0" applyFont="0" applyAlignment="0" applyProtection="0"/>
    <xf numFmtId="0" fontId="27" fillId="73" borderId="45" applyNumberFormat="0" applyFont="0" applyAlignment="0" applyProtection="0"/>
    <xf numFmtId="0" fontId="28" fillId="10" borderId="34" applyNumberFormat="0" applyFont="0" applyAlignment="0" applyProtection="0"/>
    <xf numFmtId="0" fontId="27" fillId="73" borderId="45" applyNumberFormat="0" applyFont="0" applyAlignment="0" applyProtection="0"/>
    <xf numFmtId="0" fontId="28" fillId="10" borderId="34" applyNumberFormat="0" applyFont="0" applyAlignment="0" applyProtection="0"/>
    <xf numFmtId="0" fontId="28" fillId="10" borderId="34" applyNumberFormat="0" applyFont="0" applyAlignment="0" applyProtection="0"/>
    <xf numFmtId="0" fontId="27" fillId="73" borderId="45" applyNumberFormat="0" applyFont="0" applyAlignment="0" applyProtection="0"/>
    <xf numFmtId="0" fontId="28" fillId="10" borderId="34" applyNumberFormat="0" applyFont="0" applyAlignment="0" applyProtection="0"/>
    <xf numFmtId="0" fontId="28" fillId="10" borderId="34" applyNumberFormat="0" applyFont="0" applyAlignment="0" applyProtection="0"/>
    <xf numFmtId="0" fontId="27" fillId="73" borderId="45" applyNumberFormat="0" applyFont="0" applyAlignment="0" applyProtection="0"/>
    <xf numFmtId="0" fontId="28" fillId="10" borderId="34" applyNumberFormat="0" applyFont="0" applyAlignment="0" applyProtection="0"/>
    <xf numFmtId="0" fontId="27" fillId="73" borderId="45" applyNumberFormat="0" applyFont="0" applyAlignment="0" applyProtection="0"/>
    <xf numFmtId="0" fontId="28" fillId="10" borderId="34" applyNumberFormat="0" applyFont="0" applyAlignment="0" applyProtection="0"/>
    <xf numFmtId="0" fontId="27" fillId="73" borderId="45" applyNumberFormat="0" applyFont="0" applyAlignment="0" applyProtection="0"/>
    <xf numFmtId="0" fontId="28" fillId="10" borderId="34" applyNumberFormat="0" applyFont="0" applyAlignment="0" applyProtection="0"/>
    <xf numFmtId="0" fontId="28" fillId="10" borderId="34" applyNumberFormat="0" applyFont="0" applyAlignment="0" applyProtection="0"/>
    <xf numFmtId="0" fontId="27" fillId="73" borderId="45" applyNumberFormat="0" applyFont="0" applyAlignment="0" applyProtection="0"/>
    <xf numFmtId="0" fontId="28" fillId="10" borderId="34" applyNumberFormat="0" applyFont="0" applyAlignment="0" applyProtection="0"/>
    <xf numFmtId="0" fontId="28" fillId="10" borderId="34" applyNumberFormat="0" applyFont="0" applyAlignment="0" applyProtection="0"/>
    <xf numFmtId="0" fontId="27" fillId="73" borderId="45" applyNumberFormat="0" applyFont="0" applyAlignment="0" applyProtection="0"/>
    <xf numFmtId="0" fontId="28" fillId="10" borderId="34" applyNumberFormat="0" applyFont="0" applyAlignment="0" applyProtection="0"/>
    <xf numFmtId="0" fontId="27" fillId="73" borderId="45" applyNumberFormat="0" applyFont="0" applyAlignment="0" applyProtection="0"/>
    <xf numFmtId="0" fontId="28" fillId="10" borderId="34" applyNumberFormat="0" applyFont="0" applyAlignment="0" applyProtection="0"/>
    <xf numFmtId="0" fontId="27" fillId="73" borderId="45" applyNumberFormat="0" applyFont="0" applyAlignment="0" applyProtection="0"/>
    <xf numFmtId="0" fontId="28" fillId="10" borderId="34" applyNumberFormat="0" applyFont="0" applyAlignment="0" applyProtection="0"/>
    <xf numFmtId="0" fontId="28" fillId="10" borderId="34" applyNumberFormat="0" applyFont="0" applyAlignment="0" applyProtection="0"/>
    <xf numFmtId="0" fontId="27" fillId="73" borderId="45" applyNumberFormat="0" applyFont="0" applyAlignment="0" applyProtection="0"/>
    <xf numFmtId="0" fontId="28" fillId="10" borderId="34" applyNumberFormat="0" applyFont="0" applyAlignment="0" applyProtection="0"/>
    <xf numFmtId="0" fontId="28" fillId="10" borderId="34" applyNumberFormat="0" applyFont="0" applyAlignment="0" applyProtection="0"/>
    <xf numFmtId="0" fontId="27" fillId="73" borderId="45" applyNumberFormat="0" applyFont="0" applyAlignment="0" applyProtection="0"/>
    <xf numFmtId="0" fontId="28" fillId="10" borderId="34" applyNumberFormat="0" applyFont="0" applyAlignment="0" applyProtection="0"/>
    <xf numFmtId="0" fontId="27" fillId="73" borderId="45" applyNumberFormat="0" applyFont="0" applyAlignment="0" applyProtection="0"/>
    <xf numFmtId="0" fontId="28" fillId="10" borderId="34" applyNumberFormat="0" applyFont="0" applyAlignment="0" applyProtection="0"/>
    <xf numFmtId="0" fontId="27" fillId="73" borderId="45" applyNumberFormat="0" applyFont="0" applyAlignment="0" applyProtection="0"/>
    <xf numFmtId="0" fontId="28" fillId="10" borderId="34" applyNumberFormat="0" applyFont="0" applyAlignment="0" applyProtection="0"/>
    <xf numFmtId="0" fontId="28" fillId="10" borderId="34" applyNumberFormat="0" applyFont="0" applyAlignment="0" applyProtection="0"/>
    <xf numFmtId="0" fontId="27" fillId="73" borderId="45" applyNumberFormat="0" applyFont="0" applyAlignment="0" applyProtection="0"/>
    <xf numFmtId="0" fontId="28" fillId="10" borderId="34" applyNumberFormat="0" applyFont="0" applyAlignment="0" applyProtection="0"/>
    <xf numFmtId="0" fontId="27" fillId="73" borderId="45" applyNumberFormat="0" applyFont="0" applyAlignment="0" applyProtection="0"/>
    <xf numFmtId="0" fontId="27" fillId="73" borderId="45" applyNumberFormat="0" applyFont="0" applyAlignment="0" applyProtection="0"/>
    <xf numFmtId="0" fontId="27" fillId="73" borderId="45" applyNumberFormat="0" applyFont="0" applyAlignment="0" applyProtection="0"/>
    <xf numFmtId="0" fontId="27" fillId="73" borderId="45" applyNumberFormat="0" applyFont="0" applyAlignment="0" applyProtection="0"/>
    <xf numFmtId="0" fontId="28" fillId="10" borderId="34" applyNumberFormat="0" applyFont="0" applyAlignment="0" applyProtection="0"/>
    <xf numFmtId="0" fontId="27" fillId="73" borderId="45" applyNumberFormat="0" applyFont="0" applyAlignment="0" applyProtection="0"/>
    <xf numFmtId="0" fontId="27" fillId="73" borderId="45" applyNumberFormat="0" applyFont="0" applyAlignment="0" applyProtection="0"/>
    <xf numFmtId="0" fontId="27" fillId="73" borderId="45" applyNumberFormat="0" applyFont="0" applyAlignment="0" applyProtection="0"/>
    <xf numFmtId="0" fontId="27" fillId="73" borderId="45" applyNumberFormat="0" applyFont="0" applyAlignment="0" applyProtection="0"/>
    <xf numFmtId="0" fontId="2" fillId="73" borderId="45" applyNumberFormat="0" applyFont="0" applyAlignment="0" applyProtection="0"/>
    <xf numFmtId="0" fontId="2" fillId="73" borderId="45" applyNumberFormat="0" applyFont="0" applyAlignment="0" applyProtection="0"/>
    <xf numFmtId="169" fontId="2" fillId="0" borderId="0"/>
    <xf numFmtId="0" fontId="2" fillId="73" borderId="45" applyNumberFormat="0" applyFont="0" applyAlignment="0" applyProtection="0"/>
    <xf numFmtId="168" fontId="2" fillId="0" borderId="0"/>
    <xf numFmtId="0" fontId="2" fillId="73" borderId="45" applyNumberFormat="0" applyFont="0" applyAlignment="0" applyProtection="0"/>
    <xf numFmtId="168" fontId="2" fillId="0" borderId="0"/>
    <xf numFmtId="0" fontId="2" fillId="73" borderId="45" applyNumberFormat="0" applyFont="0" applyAlignment="0" applyProtection="0"/>
    <xf numFmtId="0" fontId="2" fillId="73" borderId="45" applyNumberFormat="0" applyFont="0" applyAlignment="0" applyProtection="0"/>
    <xf numFmtId="169" fontId="2" fillId="0" borderId="0"/>
    <xf numFmtId="168" fontId="2" fillId="0" borderId="0"/>
    <xf numFmtId="0" fontId="2" fillId="73" borderId="45" applyNumberFormat="0" applyFont="0" applyAlignment="0" applyProtection="0"/>
    <xf numFmtId="168" fontId="2" fillId="0" borderId="0"/>
    <xf numFmtId="0" fontId="2" fillId="73" borderId="45" applyNumberFormat="0" applyFont="0" applyAlignment="0" applyProtection="0"/>
    <xf numFmtId="0" fontId="2" fillId="73" borderId="45" applyNumberFormat="0" applyFont="0" applyAlignment="0" applyProtection="0"/>
    <xf numFmtId="169" fontId="2" fillId="0" borderId="0"/>
    <xf numFmtId="0" fontId="2" fillId="73" borderId="45" applyNumberFormat="0" applyFont="0" applyAlignment="0" applyProtection="0"/>
    <xf numFmtId="168" fontId="2" fillId="0" borderId="0"/>
    <xf numFmtId="0" fontId="2" fillId="73" borderId="45" applyNumberFormat="0" applyFont="0" applyAlignment="0" applyProtection="0"/>
    <xf numFmtId="168" fontId="2" fillId="0" borderId="0"/>
    <xf numFmtId="0" fontId="2" fillId="73" borderId="45" applyNumberFormat="0" applyFont="0" applyAlignment="0" applyProtection="0"/>
    <xf numFmtId="0" fontId="2" fillId="73" borderId="45" applyNumberFormat="0" applyFont="0" applyAlignment="0" applyProtection="0"/>
    <xf numFmtId="169" fontId="2" fillId="0" borderId="0"/>
    <xf numFmtId="168" fontId="2" fillId="0" borderId="0"/>
    <xf numFmtId="168" fontId="2" fillId="0" borderId="0"/>
    <xf numFmtId="0" fontId="2" fillId="73" borderId="45" applyNumberFormat="0" applyFont="0" applyAlignment="0" applyProtection="0"/>
    <xf numFmtId="0" fontId="2" fillId="73" borderId="45" applyNumberFormat="0" applyFont="0" applyAlignment="0" applyProtection="0"/>
    <xf numFmtId="0" fontId="2" fillId="73" borderId="45" applyNumberFormat="0" applyFont="0" applyAlignment="0" applyProtection="0"/>
    <xf numFmtId="0" fontId="2" fillId="73" borderId="45"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81" fillId="0" borderId="0">
      <alignment horizontal="left"/>
    </xf>
    <xf numFmtId="0" fontId="2" fillId="0" borderId="0"/>
    <xf numFmtId="0" fontId="2" fillId="0" borderId="0"/>
    <xf numFmtId="168" fontId="2" fillId="0" borderId="0"/>
    <xf numFmtId="3" fontId="2" fillId="74" borderId="3" applyFont="0">
      <alignment horizontal="right" vertical="center"/>
      <protection locked="0"/>
    </xf>
    <xf numFmtId="168" fontId="82" fillId="0" borderId="0"/>
    <xf numFmtId="0" fontId="82" fillId="0" borderId="0"/>
    <xf numFmtId="168" fontId="82" fillId="0" borderId="0"/>
    <xf numFmtId="0" fontId="83" fillId="63" borderId="46" applyNumberFormat="0" applyAlignment="0" applyProtection="0"/>
    <xf numFmtId="0" fontId="84" fillId="8" borderId="31" applyNumberFormat="0" applyAlignment="0" applyProtection="0"/>
    <xf numFmtId="0" fontId="83" fillId="63" borderId="46" applyNumberFormat="0" applyAlignment="0" applyProtection="0"/>
    <xf numFmtId="0" fontId="83" fillId="63" borderId="46" applyNumberFormat="0" applyAlignment="0" applyProtection="0"/>
    <xf numFmtId="0" fontId="83" fillId="63" borderId="46" applyNumberFormat="0" applyAlignment="0" applyProtection="0"/>
    <xf numFmtId="0" fontId="83" fillId="63" borderId="46" applyNumberFormat="0" applyAlignment="0" applyProtection="0"/>
    <xf numFmtId="168" fontId="85" fillId="63" borderId="46" applyNumberFormat="0" applyAlignment="0" applyProtection="0"/>
    <xf numFmtId="0" fontId="83" fillId="63" borderId="46" applyNumberFormat="0" applyAlignment="0" applyProtection="0"/>
    <xf numFmtId="0" fontId="83" fillId="63" borderId="46" applyNumberFormat="0" applyAlignment="0" applyProtection="0"/>
    <xf numFmtId="0" fontId="83" fillId="63" borderId="46" applyNumberFormat="0" applyAlignment="0" applyProtection="0"/>
    <xf numFmtId="0" fontId="83" fillId="63" borderId="46" applyNumberFormat="0" applyAlignment="0" applyProtection="0"/>
    <xf numFmtId="168" fontId="85" fillId="63" borderId="46" applyNumberFormat="0" applyAlignment="0" applyProtection="0"/>
    <xf numFmtId="0" fontId="83" fillId="63" borderId="46" applyNumberFormat="0" applyAlignment="0" applyProtection="0"/>
    <xf numFmtId="0" fontId="83" fillId="63" borderId="46" applyNumberFormat="0" applyAlignment="0" applyProtection="0"/>
    <xf numFmtId="0" fontId="83" fillId="63" borderId="46" applyNumberFormat="0" applyAlignment="0" applyProtection="0"/>
    <xf numFmtId="0" fontId="83" fillId="63" borderId="46" applyNumberFormat="0" applyAlignment="0" applyProtection="0"/>
    <xf numFmtId="0" fontId="83" fillId="63" borderId="46" applyNumberFormat="0" applyAlignment="0" applyProtection="0"/>
    <xf numFmtId="0" fontId="83" fillId="63" borderId="46" applyNumberFormat="0" applyAlignment="0" applyProtection="0"/>
    <xf numFmtId="0" fontId="83" fillId="63" borderId="46" applyNumberFormat="0" applyAlignment="0" applyProtection="0"/>
    <xf numFmtId="0" fontId="83" fillId="63" borderId="46" applyNumberFormat="0" applyAlignment="0" applyProtection="0"/>
    <xf numFmtId="0" fontId="83" fillId="63" borderId="46" applyNumberFormat="0" applyAlignment="0" applyProtection="0"/>
    <xf numFmtId="0" fontId="83" fillId="63" borderId="46" applyNumberFormat="0" applyAlignment="0" applyProtection="0"/>
    <xf numFmtId="0" fontId="83" fillId="63" borderId="46" applyNumberFormat="0" applyAlignment="0" applyProtection="0"/>
    <xf numFmtId="169" fontId="85" fillId="63" borderId="46" applyNumberFormat="0" applyAlignment="0" applyProtection="0"/>
    <xf numFmtId="0" fontId="83" fillId="63" borderId="46" applyNumberFormat="0" applyAlignment="0" applyProtection="0"/>
    <xf numFmtId="0" fontId="83" fillId="63" borderId="46" applyNumberFormat="0" applyAlignment="0" applyProtection="0"/>
    <xf numFmtId="0" fontId="83" fillId="63" borderId="46" applyNumberFormat="0" applyAlignment="0" applyProtection="0"/>
    <xf numFmtId="0" fontId="83" fillId="63" borderId="46" applyNumberFormat="0" applyAlignment="0" applyProtection="0"/>
    <xf numFmtId="0" fontId="83" fillId="63" borderId="46" applyNumberFormat="0" applyAlignment="0" applyProtection="0"/>
    <xf numFmtId="0" fontId="83" fillId="63" borderId="46" applyNumberFormat="0" applyAlignment="0" applyProtection="0"/>
    <xf numFmtId="0" fontId="83" fillId="63" borderId="46" applyNumberFormat="0" applyAlignment="0" applyProtection="0"/>
    <xf numFmtId="0" fontId="83" fillId="63" borderId="46" applyNumberFormat="0" applyAlignment="0" applyProtection="0"/>
    <xf numFmtId="0" fontId="83" fillId="63" borderId="46" applyNumberFormat="0" applyAlignment="0" applyProtection="0"/>
    <xf numFmtId="0" fontId="83" fillId="63" borderId="46" applyNumberFormat="0" applyAlignment="0" applyProtection="0"/>
    <xf numFmtId="0" fontId="83" fillId="63" borderId="46" applyNumberFormat="0" applyAlignment="0" applyProtection="0"/>
    <xf numFmtId="0" fontId="83" fillId="63" borderId="46" applyNumberFormat="0" applyAlignment="0" applyProtection="0"/>
    <xf numFmtId="0" fontId="83" fillId="63" borderId="46" applyNumberFormat="0" applyAlignment="0" applyProtection="0"/>
    <xf numFmtId="0" fontId="83" fillId="63" borderId="46" applyNumberFormat="0" applyAlignment="0" applyProtection="0"/>
    <xf numFmtId="0" fontId="83" fillId="63" borderId="46" applyNumberFormat="0" applyAlignment="0" applyProtection="0"/>
    <xf numFmtId="0" fontId="83" fillId="63" borderId="46" applyNumberFormat="0" applyAlignment="0" applyProtection="0"/>
    <xf numFmtId="0" fontId="83" fillId="63" borderId="46" applyNumberFormat="0" applyAlignment="0" applyProtection="0"/>
    <xf numFmtId="0" fontId="83" fillId="63" borderId="46" applyNumberFormat="0" applyAlignment="0" applyProtection="0"/>
    <xf numFmtId="0" fontId="83" fillId="63" borderId="46" applyNumberFormat="0" applyAlignment="0" applyProtection="0"/>
    <xf numFmtId="0" fontId="83" fillId="63" borderId="46" applyNumberFormat="0" applyAlignment="0" applyProtection="0"/>
    <xf numFmtId="0" fontId="84" fillId="8" borderId="31" applyNumberFormat="0" applyAlignment="0" applyProtection="0"/>
    <xf numFmtId="0" fontId="83" fillId="63" borderId="46" applyNumberFormat="0" applyAlignment="0" applyProtection="0"/>
    <xf numFmtId="0" fontId="83" fillId="63" borderId="46" applyNumberFormat="0" applyAlignment="0" applyProtection="0"/>
    <xf numFmtId="0" fontId="83" fillId="63" borderId="46" applyNumberFormat="0" applyAlignment="0" applyProtection="0"/>
    <xf numFmtId="0" fontId="83" fillId="63" borderId="46" applyNumberFormat="0" applyAlignment="0" applyProtection="0"/>
    <xf numFmtId="0" fontId="84" fillId="8" borderId="31" applyNumberFormat="0" applyAlignment="0" applyProtection="0"/>
    <xf numFmtId="0" fontId="83" fillId="63" borderId="46" applyNumberFormat="0" applyAlignment="0" applyProtection="0"/>
    <xf numFmtId="0" fontId="83" fillId="63" borderId="46" applyNumberFormat="0" applyAlignment="0" applyProtection="0"/>
    <xf numFmtId="0" fontId="83" fillId="63" borderId="46" applyNumberFormat="0" applyAlignment="0" applyProtection="0"/>
    <xf numFmtId="0" fontId="83" fillId="63" borderId="46" applyNumberFormat="0" applyAlignment="0" applyProtection="0"/>
    <xf numFmtId="0" fontId="84" fillId="8" borderId="31" applyNumberFormat="0" applyAlignment="0" applyProtection="0"/>
    <xf numFmtId="0" fontId="83" fillId="63" borderId="46" applyNumberFormat="0" applyAlignment="0" applyProtection="0"/>
    <xf numFmtId="0" fontId="83" fillId="63" borderId="46" applyNumberFormat="0" applyAlignment="0" applyProtection="0"/>
    <xf numFmtId="0" fontId="83" fillId="63" borderId="46" applyNumberFormat="0" applyAlignment="0" applyProtection="0"/>
    <xf numFmtId="0" fontId="83" fillId="63" borderId="46" applyNumberFormat="0" applyAlignment="0" applyProtection="0"/>
    <xf numFmtId="0" fontId="84" fillId="8" borderId="31" applyNumberFormat="0" applyAlignment="0" applyProtection="0"/>
    <xf numFmtId="0" fontId="83" fillId="63" borderId="46" applyNumberFormat="0" applyAlignment="0" applyProtection="0"/>
    <xf numFmtId="0" fontId="83" fillId="63" borderId="46" applyNumberFormat="0" applyAlignment="0" applyProtection="0"/>
    <xf numFmtId="0" fontId="83" fillId="63" borderId="46" applyNumberFormat="0" applyAlignment="0" applyProtection="0"/>
    <xf numFmtId="0" fontId="83" fillId="63" borderId="46" applyNumberFormat="0" applyAlignment="0" applyProtection="0"/>
    <xf numFmtId="0" fontId="84" fillId="8" borderId="31" applyNumberFormat="0" applyAlignment="0" applyProtection="0"/>
    <xf numFmtId="0" fontId="83" fillId="63" borderId="46" applyNumberFormat="0" applyAlignment="0" applyProtection="0"/>
    <xf numFmtId="0" fontId="83" fillId="63" borderId="46" applyNumberFormat="0" applyAlignment="0" applyProtection="0"/>
    <xf numFmtId="0" fontId="83" fillId="63" borderId="46" applyNumberFormat="0" applyAlignment="0" applyProtection="0"/>
    <xf numFmtId="0" fontId="83" fillId="63" borderId="46" applyNumberFormat="0" applyAlignment="0" applyProtection="0"/>
    <xf numFmtId="0" fontId="84" fillId="8" borderId="31" applyNumberFormat="0" applyAlignment="0" applyProtection="0"/>
    <xf numFmtId="0" fontId="83" fillId="63" borderId="46" applyNumberFormat="0" applyAlignment="0" applyProtection="0"/>
    <xf numFmtId="0" fontId="83" fillId="63" borderId="46" applyNumberFormat="0" applyAlignment="0" applyProtection="0"/>
    <xf numFmtId="0" fontId="83" fillId="63" borderId="46" applyNumberFormat="0" applyAlignment="0" applyProtection="0"/>
    <xf numFmtId="0" fontId="83" fillId="63" borderId="46" applyNumberFormat="0" applyAlignment="0" applyProtection="0"/>
    <xf numFmtId="0" fontId="84" fillId="8" borderId="31" applyNumberFormat="0" applyAlignment="0" applyProtection="0"/>
    <xf numFmtId="0" fontId="83" fillId="63" borderId="46" applyNumberFormat="0" applyAlignment="0" applyProtection="0"/>
    <xf numFmtId="0" fontId="83" fillId="63" borderId="46" applyNumberFormat="0" applyAlignment="0" applyProtection="0"/>
    <xf numFmtId="0" fontId="83" fillId="63" borderId="46" applyNumberFormat="0" applyAlignment="0" applyProtection="0"/>
    <xf numFmtId="0" fontId="83" fillId="63" borderId="46" applyNumberFormat="0" applyAlignment="0" applyProtection="0"/>
    <xf numFmtId="168" fontId="85" fillId="63" borderId="46" applyNumberFormat="0" applyAlignment="0" applyProtection="0"/>
    <xf numFmtId="169" fontId="85" fillId="63" borderId="46" applyNumberFormat="0" applyAlignment="0" applyProtection="0"/>
    <xf numFmtId="168" fontId="85" fillId="63" borderId="46" applyNumberFormat="0" applyAlignment="0" applyProtection="0"/>
    <xf numFmtId="168" fontId="85" fillId="63" borderId="46" applyNumberFormat="0" applyAlignment="0" applyProtection="0"/>
    <xf numFmtId="169" fontId="85" fillId="63" borderId="46" applyNumberFormat="0" applyAlignment="0" applyProtection="0"/>
    <xf numFmtId="168" fontId="85" fillId="63" borderId="46" applyNumberFormat="0" applyAlignment="0" applyProtection="0"/>
    <xf numFmtId="168" fontId="85" fillId="63" borderId="46" applyNumberFormat="0" applyAlignment="0" applyProtection="0"/>
    <xf numFmtId="169" fontId="85" fillId="63" borderId="46" applyNumberFormat="0" applyAlignment="0" applyProtection="0"/>
    <xf numFmtId="168" fontId="85" fillId="63" borderId="46" applyNumberFormat="0" applyAlignment="0" applyProtection="0"/>
    <xf numFmtId="168" fontId="85" fillId="63" borderId="46" applyNumberFormat="0" applyAlignment="0" applyProtection="0"/>
    <xf numFmtId="169" fontId="85" fillId="63" borderId="46" applyNumberFormat="0" applyAlignment="0" applyProtection="0"/>
    <xf numFmtId="168" fontId="85" fillId="63" borderId="46" applyNumberFormat="0" applyAlignment="0" applyProtection="0"/>
    <xf numFmtId="0" fontId="83" fillId="63" borderId="46" applyNumberFormat="0" applyAlignment="0" applyProtection="0"/>
    <xf numFmtId="0" fontId="25" fillId="0" borderId="0"/>
    <xf numFmtId="175" fontId="37" fillId="0" borderId="0" applyFont="0" applyFill="0" applyBorder="0" applyAlignment="0" applyProtection="0"/>
    <xf numFmtId="186"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86"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37" fillId="0" borderId="0" applyFill="0" applyBorder="0" applyAlignment="0"/>
    <xf numFmtId="172" fontId="37" fillId="0" borderId="0" applyFill="0" applyBorder="0" applyAlignment="0"/>
    <xf numFmtId="171" fontId="37" fillId="0" borderId="0" applyFill="0" applyBorder="0" applyAlignment="0"/>
    <xf numFmtId="176" fontId="37" fillId="0" borderId="0" applyFill="0" applyBorder="0" applyAlignment="0"/>
    <xf numFmtId="172" fontId="37" fillId="0" borderId="0" applyFill="0" applyBorder="0" applyAlignment="0"/>
    <xf numFmtId="168" fontId="2" fillId="0" borderId="0"/>
    <xf numFmtId="0" fontId="2" fillId="0" borderId="0"/>
    <xf numFmtId="168" fontId="2" fillId="0" borderId="0"/>
    <xf numFmtId="187" fontId="65" fillId="0" borderId="3" applyNumberFormat="0">
      <alignment horizontal="center" vertical="top" wrapText="1"/>
    </xf>
    <xf numFmtId="0" fontId="87" fillId="0" borderId="0" applyNumberFormat="0" applyFill="0" applyBorder="0" applyAlignment="0" applyProtection="0"/>
    <xf numFmtId="3" fontId="2" fillId="69" borderId="3" applyFont="0">
      <alignment horizontal="right" vertical="center"/>
    </xf>
    <xf numFmtId="188" fontId="2" fillId="69" borderId="3" applyFont="0">
      <alignment horizontal="right" vertical="center"/>
    </xf>
    <xf numFmtId="0" fontId="88" fillId="0" borderId="0"/>
    <xf numFmtId="0" fontId="25" fillId="0" borderId="0"/>
    <xf numFmtId="0" fontId="89" fillId="0" borderId="0"/>
    <xf numFmtId="0" fontId="89" fillId="0" borderId="0"/>
    <xf numFmtId="168" fontId="25" fillId="0" borderId="0"/>
    <xf numFmtId="168" fontId="25" fillId="0" borderId="0"/>
    <xf numFmtId="0" fontId="90" fillId="0" borderId="0"/>
    <xf numFmtId="0" fontId="91" fillId="0" borderId="0"/>
    <xf numFmtId="0" fontId="90" fillId="0" borderId="0"/>
    <xf numFmtId="0" fontId="90" fillId="0" borderId="0"/>
    <xf numFmtId="0" fontId="90" fillId="0" borderId="0"/>
    <xf numFmtId="0" fontId="90" fillId="0" borderId="0"/>
    <xf numFmtId="0" fontId="90" fillId="0" borderId="0"/>
    <xf numFmtId="49" fontId="46" fillId="0" borderId="0" applyFill="0" applyBorder="0" applyAlignment="0"/>
    <xf numFmtId="189" fontId="37" fillId="0" borderId="0" applyFill="0" applyBorder="0" applyAlignment="0"/>
    <xf numFmtId="190" fontId="37" fillId="0" borderId="0" applyFill="0" applyBorder="0" applyAlignment="0"/>
    <xf numFmtId="0" fontId="92" fillId="0" borderId="0">
      <alignment horizontal="center" vertical="top"/>
    </xf>
    <xf numFmtId="0" fontId="93" fillId="0" borderId="0" applyNumberFormat="0" applyFill="0" applyBorder="0" applyAlignment="0" applyProtection="0"/>
    <xf numFmtId="169" fontId="93" fillId="0" borderId="0" applyNumberFormat="0" applyFill="0" applyBorder="0" applyAlignment="0" applyProtection="0"/>
    <xf numFmtId="0"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9"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9"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9"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9" fontId="93" fillId="0" borderId="0" applyNumberFormat="0" applyFill="0" applyBorder="0" applyAlignment="0" applyProtection="0"/>
    <xf numFmtId="168" fontId="93" fillId="0" borderId="0" applyNumberFormat="0" applyFill="0" applyBorder="0" applyAlignment="0" applyProtection="0"/>
    <xf numFmtId="0" fontId="93" fillId="0" borderId="0" applyNumberFormat="0" applyFill="0" applyBorder="0" applyAlignment="0" applyProtection="0"/>
    <xf numFmtId="0" fontId="47" fillId="0" borderId="47" applyNumberFormat="0" applyFill="0" applyAlignment="0" applyProtection="0"/>
    <xf numFmtId="0" fontId="6" fillId="0" borderId="35"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168" fontId="94"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168" fontId="94"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169" fontId="94"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6" fillId="0" borderId="35"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6" fillId="0" borderId="35"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6" fillId="0" borderId="35"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6" fillId="0" borderId="35"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6" fillId="0" borderId="35"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6" fillId="0" borderId="35"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6" fillId="0" borderId="35"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168" fontId="94" fillId="0" borderId="47" applyNumberFormat="0" applyFill="0" applyAlignment="0" applyProtection="0"/>
    <xf numFmtId="169" fontId="94" fillId="0" borderId="47" applyNumberFormat="0" applyFill="0" applyAlignment="0" applyProtection="0"/>
    <xf numFmtId="168" fontId="94" fillId="0" borderId="47" applyNumberFormat="0" applyFill="0" applyAlignment="0" applyProtection="0"/>
    <xf numFmtId="168" fontId="94" fillId="0" borderId="47" applyNumberFormat="0" applyFill="0" applyAlignment="0" applyProtection="0"/>
    <xf numFmtId="169" fontId="94" fillId="0" borderId="47" applyNumberFormat="0" applyFill="0" applyAlignment="0" applyProtection="0"/>
    <xf numFmtId="168" fontId="94" fillId="0" borderId="47" applyNumberFormat="0" applyFill="0" applyAlignment="0" applyProtection="0"/>
    <xf numFmtId="168" fontId="94" fillId="0" borderId="47" applyNumberFormat="0" applyFill="0" applyAlignment="0" applyProtection="0"/>
    <xf numFmtId="169" fontId="94" fillId="0" borderId="47" applyNumberFormat="0" applyFill="0" applyAlignment="0" applyProtection="0"/>
    <xf numFmtId="168" fontId="94" fillId="0" borderId="47" applyNumberFormat="0" applyFill="0" applyAlignment="0" applyProtection="0"/>
    <xf numFmtId="168" fontId="94" fillId="0" borderId="47" applyNumberFormat="0" applyFill="0" applyAlignment="0" applyProtection="0"/>
    <xf numFmtId="169" fontId="94" fillId="0" borderId="47" applyNumberFormat="0" applyFill="0" applyAlignment="0" applyProtection="0"/>
    <xf numFmtId="168" fontId="94" fillId="0" borderId="47" applyNumberFormat="0" applyFill="0" applyAlignment="0" applyProtection="0"/>
    <xf numFmtId="0" fontId="47" fillId="0" borderId="47" applyNumberFormat="0" applyFill="0" applyAlignment="0" applyProtection="0"/>
    <xf numFmtId="0" fontId="25" fillId="0" borderId="48"/>
    <xf numFmtId="185" fontId="81"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26" fillId="0" borderId="0" applyFont="0" applyFill="0" applyBorder="0" applyAlignment="0" applyProtection="0"/>
    <xf numFmtId="192" fontId="2" fillId="0" borderId="0" applyFont="0" applyFill="0" applyBorder="0" applyAlignment="0" applyProtection="0"/>
    <xf numFmtId="0" fontId="95" fillId="0" borderId="0" applyNumberFormat="0" applyFill="0" applyBorder="0" applyAlignment="0" applyProtection="0"/>
    <xf numFmtId="0" fontId="24"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0" fontId="95"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0" fontId="95" fillId="0" borderId="0" applyNumberFormat="0" applyFill="0" applyBorder="0" applyAlignment="0" applyProtection="0"/>
    <xf numFmtId="1" fontId="97" fillId="0" borderId="0" applyFill="0" applyProtection="0">
      <alignment horizontal="right"/>
    </xf>
    <xf numFmtId="42" fontId="98" fillId="0" borderId="0" applyFont="0" applyFill="0" applyBorder="0" applyAlignment="0" applyProtection="0"/>
    <xf numFmtId="44" fontId="98" fillId="0" borderId="0" applyFont="0" applyFill="0" applyBorder="0" applyAlignment="0" applyProtection="0"/>
    <xf numFmtId="0" fontId="99" fillId="0" borderId="0"/>
    <xf numFmtId="0" fontId="100" fillId="0" borderId="0"/>
    <xf numFmtId="38" fontId="26" fillId="0" borderId="0" applyFont="0" applyFill="0" applyBorder="0" applyAlignment="0" applyProtection="0"/>
    <xf numFmtId="40" fontId="26" fillId="0" borderId="0" applyFont="0" applyFill="0" applyBorder="0" applyAlignment="0" applyProtection="0"/>
    <xf numFmtId="41" fontId="98" fillId="0" borderId="0" applyFont="0" applyFill="0" applyBorder="0" applyAlignment="0" applyProtection="0"/>
    <xf numFmtId="43" fontId="98" fillId="0" borderId="0" applyFont="0" applyFill="0" applyBorder="0" applyAlignment="0" applyProtection="0"/>
    <xf numFmtId="0" fontId="2" fillId="0" borderId="0"/>
    <xf numFmtId="9" fontId="1" fillId="0" borderId="0" applyFont="0" applyFill="0" applyBorder="0" applyAlignment="0" applyProtection="0"/>
    <xf numFmtId="0" fontId="47" fillId="0" borderId="83" applyNumberFormat="0" applyFill="0" applyAlignment="0" applyProtection="0"/>
    <xf numFmtId="168" fontId="94" fillId="0" borderId="83" applyNumberFormat="0" applyFill="0" applyAlignment="0" applyProtection="0"/>
    <xf numFmtId="169" fontId="94" fillId="0" borderId="83" applyNumberFormat="0" applyFill="0" applyAlignment="0" applyProtection="0"/>
    <xf numFmtId="168" fontId="94" fillId="0" borderId="83" applyNumberFormat="0" applyFill="0" applyAlignment="0" applyProtection="0"/>
    <xf numFmtId="168" fontId="94" fillId="0" borderId="83" applyNumberFormat="0" applyFill="0" applyAlignment="0" applyProtection="0"/>
    <xf numFmtId="169" fontId="94" fillId="0" borderId="83" applyNumberFormat="0" applyFill="0" applyAlignment="0" applyProtection="0"/>
    <xf numFmtId="168" fontId="94" fillId="0" borderId="83" applyNumberFormat="0" applyFill="0" applyAlignment="0" applyProtection="0"/>
    <xf numFmtId="168" fontId="94" fillId="0" borderId="83" applyNumberFormat="0" applyFill="0" applyAlignment="0" applyProtection="0"/>
    <xf numFmtId="169" fontId="94" fillId="0" borderId="83" applyNumberFormat="0" applyFill="0" applyAlignment="0" applyProtection="0"/>
    <xf numFmtId="168" fontId="94" fillId="0" borderId="83" applyNumberFormat="0" applyFill="0" applyAlignment="0" applyProtection="0"/>
    <xf numFmtId="168" fontId="94" fillId="0" borderId="83" applyNumberFormat="0" applyFill="0" applyAlignment="0" applyProtection="0"/>
    <xf numFmtId="169" fontId="94" fillId="0" borderId="83" applyNumberFormat="0" applyFill="0" applyAlignment="0" applyProtection="0"/>
    <xf numFmtId="168" fontId="94" fillId="0" borderId="83" applyNumberFormat="0" applyFill="0" applyAlignment="0" applyProtection="0"/>
    <xf numFmtId="0" fontId="47" fillId="0" borderId="83" applyNumberFormat="0" applyFill="0" applyAlignment="0" applyProtection="0"/>
    <xf numFmtId="0" fontId="47" fillId="0" borderId="83" applyNumberFormat="0" applyFill="0" applyAlignment="0" applyProtection="0"/>
    <xf numFmtId="0" fontId="47" fillId="0" borderId="83" applyNumberFormat="0" applyFill="0" applyAlignment="0" applyProtection="0"/>
    <xf numFmtId="0" fontId="47" fillId="0" borderId="83" applyNumberFormat="0" applyFill="0" applyAlignment="0" applyProtection="0"/>
    <xf numFmtId="0" fontId="47" fillId="0" borderId="83" applyNumberFormat="0" applyFill="0" applyAlignment="0" applyProtection="0"/>
    <xf numFmtId="0" fontId="47" fillId="0" borderId="83" applyNumberFormat="0" applyFill="0" applyAlignment="0" applyProtection="0"/>
    <xf numFmtId="0" fontId="47" fillId="0" borderId="83" applyNumberFormat="0" applyFill="0" applyAlignment="0" applyProtection="0"/>
    <xf numFmtId="0" fontId="47" fillId="0" borderId="83" applyNumberFormat="0" applyFill="0" applyAlignment="0" applyProtection="0"/>
    <xf numFmtId="0" fontId="47" fillId="0" borderId="83" applyNumberFormat="0" applyFill="0" applyAlignment="0" applyProtection="0"/>
    <xf numFmtId="0" fontId="47" fillId="0" borderId="83" applyNumberFormat="0" applyFill="0" applyAlignment="0" applyProtection="0"/>
    <xf numFmtId="0" fontId="47" fillId="0" borderId="83" applyNumberFormat="0" applyFill="0" applyAlignment="0" applyProtection="0"/>
    <xf numFmtId="0" fontId="47" fillId="0" borderId="83" applyNumberFormat="0" applyFill="0" applyAlignment="0" applyProtection="0"/>
    <xf numFmtId="0" fontId="47" fillId="0" borderId="83" applyNumberFormat="0" applyFill="0" applyAlignment="0" applyProtection="0"/>
    <xf numFmtId="0" fontId="47" fillId="0" borderId="83" applyNumberFormat="0" applyFill="0" applyAlignment="0" applyProtection="0"/>
    <xf numFmtId="0" fontId="47" fillId="0" borderId="83" applyNumberFormat="0" applyFill="0" applyAlignment="0" applyProtection="0"/>
    <xf numFmtId="0" fontId="47" fillId="0" borderId="83" applyNumberFormat="0" applyFill="0" applyAlignment="0" applyProtection="0"/>
    <xf numFmtId="0" fontId="47" fillId="0" borderId="83" applyNumberFormat="0" applyFill="0" applyAlignment="0" applyProtection="0"/>
    <xf numFmtId="0" fontId="47" fillId="0" borderId="83" applyNumberFormat="0" applyFill="0" applyAlignment="0" applyProtection="0"/>
    <xf numFmtId="0" fontId="47" fillId="0" borderId="83" applyNumberFormat="0" applyFill="0" applyAlignment="0" applyProtection="0"/>
    <xf numFmtId="0" fontId="47" fillId="0" borderId="83" applyNumberFormat="0" applyFill="0" applyAlignment="0" applyProtection="0"/>
    <xf numFmtId="0" fontId="47" fillId="0" borderId="83" applyNumberFormat="0" applyFill="0" applyAlignment="0" applyProtection="0"/>
    <xf numFmtId="0" fontId="47" fillId="0" borderId="83" applyNumberFormat="0" applyFill="0" applyAlignment="0" applyProtection="0"/>
    <xf numFmtId="0" fontId="47" fillId="0" borderId="83" applyNumberFormat="0" applyFill="0" applyAlignment="0" applyProtection="0"/>
    <xf numFmtId="0" fontId="47" fillId="0" borderId="83" applyNumberFormat="0" applyFill="0" applyAlignment="0" applyProtection="0"/>
    <xf numFmtId="0" fontId="47" fillId="0" borderId="83" applyNumberFormat="0" applyFill="0" applyAlignment="0" applyProtection="0"/>
    <xf numFmtId="0" fontId="47" fillId="0" borderId="83" applyNumberFormat="0" applyFill="0" applyAlignment="0" applyProtection="0"/>
    <xf numFmtId="0" fontId="47" fillId="0" borderId="83" applyNumberFormat="0" applyFill="0" applyAlignment="0" applyProtection="0"/>
    <xf numFmtId="0" fontId="47" fillId="0" borderId="83" applyNumberFormat="0" applyFill="0" applyAlignment="0" applyProtection="0"/>
    <xf numFmtId="0" fontId="47" fillId="0" borderId="83" applyNumberFormat="0" applyFill="0" applyAlignment="0" applyProtection="0"/>
    <xf numFmtId="0" fontId="47" fillId="0" borderId="83" applyNumberFormat="0" applyFill="0" applyAlignment="0" applyProtection="0"/>
    <xf numFmtId="0" fontId="47" fillId="0" borderId="83" applyNumberFormat="0" applyFill="0" applyAlignment="0" applyProtection="0"/>
    <xf numFmtId="0" fontId="47" fillId="0" borderId="83" applyNumberFormat="0" applyFill="0" applyAlignment="0" applyProtection="0"/>
    <xf numFmtId="0" fontId="47" fillId="0" borderId="83" applyNumberFormat="0" applyFill="0" applyAlignment="0" applyProtection="0"/>
    <xf numFmtId="0" fontId="47" fillId="0" borderId="83" applyNumberFormat="0" applyFill="0" applyAlignment="0" applyProtection="0"/>
    <xf numFmtId="0" fontId="47" fillId="0" borderId="83" applyNumberFormat="0" applyFill="0" applyAlignment="0" applyProtection="0"/>
    <xf numFmtId="0" fontId="47" fillId="0" borderId="83" applyNumberFormat="0" applyFill="0" applyAlignment="0" applyProtection="0"/>
    <xf numFmtId="0" fontId="47" fillId="0" borderId="83" applyNumberFormat="0" applyFill="0" applyAlignment="0" applyProtection="0"/>
    <xf numFmtId="0" fontId="47" fillId="0" borderId="83" applyNumberFormat="0" applyFill="0" applyAlignment="0" applyProtection="0"/>
    <xf numFmtId="0" fontId="47" fillId="0" borderId="83" applyNumberFormat="0" applyFill="0" applyAlignment="0" applyProtection="0"/>
    <xf numFmtId="0" fontId="47" fillId="0" borderId="83" applyNumberFormat="0" applyFill="0" applyAlignment="0" applyProtection="0"/>
    <xf numFmtId="0" fontId="47" fillId="0" borderId="83" applyNumberFormat="0" applyFill="0" applyAlignment="0" applyProtection="0"/>
    <xf numFmtId="0" fontId="47" fillId="0" borderId="83" applyNumberFormat="0" applyFill="0" applyAlignment="0" applyProtection="0"/>
    <xf numFmtId="0" fontId="47" fillId="0" borderId="83" applyNumberFormat="0" applyFill="0" applyAlignment="0" applyProtection="0"/>
    <xf numFmtId="0" fontId="47" fillId="0" borderId="83" applyNumberFormat="0" applyFill="0" applyAlignment="0" applyProtection="0"/>
    <xf numFmtId="0" fontId="47" fillId="0" borderId="83" applyNumberFormat="0" applyFill="0" applyAlignment="0" applyProtection="0"/>
    <xf numFmtId="0" fontId="47" fillId="0" borderId="83" applyNumberFormat="0" applyFill="0" applyAlignment="0" applyProtection="0"/>
    <xf numFmtId="0" fontId="47" fillId="0" borderId="83" applyNumberFormat="0" applyFill="0" applyAlignment="0" applyProtection="0"/>
    <xf numFmtId="0" fontId="47" fillId="0" borderId="83" applyNumberFormat="0" applyFill="0" applyAlignment="0" applyProtection="0"/>
    <xf numFmtId="169" fontId="94" fillId="0" borderId="83" applyNumberFormat="0" applyFill="0" applyAlignment="0" applyProtection="0"/>
    <xf numFmtId="0" fontId="47" fillId="0" borderId="83" applyNumberFormat="0" applyFill="0" applyAlignment="0" applyProtection="0"/>
    <xf numFmtId="0" fontId="47" fillId="0" borderId="83" applyNumberFormat="0" applyFill="0" applyAlignment="0" applyProtection="0"/>
    <xf numFmtId="0" fontId="47" fillId="0" borderId="83" applyNumberFormat="0" applyFill="0" applyAlignment="0" applyProtection="0"/>
    <xf numFmtId="0" fontId="47" fillId="0" borderId="83" applyNumberFormat="0" applyFill="0" applyAlignment="0" applyProtection="0"/>
    <xf numFmtId="0" fontId="47" fillId="0" borderId="83" applyNumberFormat="0" applyFill="0" applyAlignment="0" applyProtection="0"/>
    <xf numFmtId="0" fontId="47" fillId="0" borderId="83" applyNumberFormat="0" applyFill="0" applyAlignment="0" applyProtection="0"/>
    <xf numFmtId="0" fontId="47" fillId="0" borderId="83" applyNumberFormat="0" applyFill="0" applyAlignment="0" applyProtection="0"/>
    <xf numFmtId="0" fontId="47" fillId="0" borderId="83" applyNumberFormat="0" applyFill="0" applyAlignment="0" applyProtection="0"/>
    <xf numFmtId="0" fontId="47" fillId="0" borderId="83" applyNumberFormat="0" applyFill="0" applyAlignment="0" applyProtection="0"/>
    <xf numFmtId="0" fontId="47" fillId="0" borderId="83" applyNumberFormat="0" applyFill="0" applyAlignment="0" applyProtection="0"/>
    <xf numFmtId="0" fontId="47" fillId="0" borderId="83" applyNumberFormat="0" applyFill="0" applyAlignment="0" applyProtection="0"/>
    <xf numFmtId="168" fontId="94" fillId="0" borderId="83" applyNumberFormat="0" applyFill="0" applyAlignment="0" applyProtection="0"/>
    <xf numFmtId="0" fontId="47" fillId="0" borderId="83" applyNumberFormat="0" applyFill="0" applyAlignment="0" applyProtection="0"/>
    <xf numFmtId="0" fontId="47" fillId="0" borderId="83" applyNumberFormat="0" applyFill="0" applyAlignment="0" applyProtection="0"/>
    <xf numFmtId="0" fontId="47" fillId="0" borderId="83" applyNumberFormat="0" applyFill="0" applyAlignment="0" applyProtection="0"/>
    <xf numFmtId="0" fontId="47" fillId="0" borderId="83" applyNumberFormat="0" applyFill="0" applyAlignment="0" applyProtection="0"/>
    <xf numFmtId="168" fontId="94" fillId="0" borderId="83" applyNumberFormat="0" applyFill="0" applyAlignment="0" applyProtection="0"/>
    <xf numFmtId="0" fontId="47" fillId="0" borderId="83" applyNumberFormat="0" applyFill="0" applyAlignment="0" applyProtection="0"/>
    <xf numFmtId="0" fontId="47" fillId="0" borderId="83" applyNumberFormat="0" applyFill="0" applyAlignment="0" applyProtection="0"/>
    <xf numFmtId="0" fontId="47" fillId="0" borderId="83" applyNumberFormat="0" applyFill="0" applyAlignment="0" applyProtection="0"/>
    <xf numFmtId="0" fontId="47" fillId="0" borderId="83" applyNumberFormat="0" applyFill="0" applyAlignment="0" applyProtection="0"/>
    <xf numFmtId="0" fontId="47" fillId="0" borderId="83" applyNumberFormat="0" applyFill="0" applyAlignment="0" applyProtection="0"/>
    <xf numFmtId="188" fontId="2" fillId="69" borderId="77" applyFont="0">
      <alignment horizontal="right" vertical="center"/>
    </xf>
    <xf numFmtId="3" fontId="2" fillId="69" borderId="77" applyFont="0">
      <alignment horizontal="right" vertical="center"/>
    </xf>
    <xf numFmtId="0" fontId="83" fillId="63" borderId="82" applyNumberFormat="0" applyAlignment="0" applyProtection="0"/>
    <xf numFmtId="168" fontId="85" fillId="63" borderId="82" applyNumberFormat="0" applyAlignment="0" applyProtection="0"/>
    <xf numFmtId="169" fontId="85" fillId="63" borderId="82" applyNumberFormat="0" applyAlignment="0" applyProtection="0"/>
    <xf numFmtId="168" fontId="85" fillId="63" borderId="82" applyNumberFormat="0" applyAlignment="0" applyProtection="0"/>
    <xf numFmtId="168" fontId="85" fillId="63" borderId="82" applyNumberFormat="0" applyAlignment="0" applyProtection="0"/>
    <xf numFmtId="169" fontId="85" fillId="63" borderId="82" applyNumberFormat="0" applyAlignment="0" applyProtection="0"/>
    <xf numFmtId="168" fontId="85" fillId="63" borderId="82" applyNumberFormat="0" applyAlignment="0" applyProtection="0"/>
    <xf numFmtId="168" fontId="85" fillId="63" borderId="82" applyNumberFormat="0" applyAlignment="0" applyProtection="0"/>
    <xf numFmtId="169" fontId="85" fillId="63" borderId="82" applyNumberFormat="0" applyAlignment="0" applyProtection="0"/>
    <xf numFmtId="168" fontId="85" fillId="63" borderId="82" applyNumberFormat="0" applyAlignment="0" applyProtection="0"/>
    <xf numFmtId="168" fontId="85" fillId="63" borderId="82" applyNumberFormat="0" applyAlignment="0" applyProtection="0"/>
    <xf numFmtId="169" fontId="85" fillId="63" borderId="82" applyNumberFormat="0" applyAlignment="0" applyProtection="0"/>
    <xf numFmtId="168" fontId="85" fillId="63" borderId="82" applyNumberFormat="0" applyAlignment="0" applyProtection="0"/>
    <xf numFmtId="0" fontId="83" fillId="63" borderId="82" applyNumberFormat="0" applyAlignment="0" applyProtection="0"/>
    <xf numFmtId="0" fontId="83" fillId="63" borderId="82" applyNumberFormat="0" applyAlignment="0" applyProtection="0"/>
    <xf numFmtId="0" fontId="83" fillId="63" borderId="82" applyNumberFormat="0" applyAlignment="0" applyProtection="0"/>
    <xf numFmtId="0" fontId="83" fillId="63" borderId="82" applyNumberFormat="0" applyAlignment="0" applyProtection="0"/>
    <xf numFmtId="0" fontId="83" fillId="63" borderId="82" applyNumberFormat="0" applyAlignment="0" applyProtection="0"/>
    <xf numFmtId="0" fontId="83" fillId="63" borderId="82" applyNumberFormat="0" applyAlignment="0" applyProtection="0"/>
    <xf numFmtId="0" fontId="83" fillId="63" borderId="82" applyNumberFormat="0" applyAlignment="0" applyProtection="0"/>
    <xf numFmtId="0" fontId="83" fillId="63" borderId="82" applyNumberFormat="0" applyAlignment="0" applyProtection="0"/>
    <xf numFmtId="0" fontId="83" fillId="63" borderId="82" applyNumberFormat="0" applyAlignment="0" applyProtection="0"/>
    <xf numFmtId="0" fontId="83" fillId="63" borderId="82" applyNumberFormat="0" applyAlignment="0" applyProtection="0"/>
    <xf numFmtId="0" fontId="83" fillId="63" borderId="82" applyNumberFormat="0" applyAlignment="0" applyProtection="0"/>
    <xf numFmtId="0" fontId="83" fillId="63" borderId="82" applyNumberFormat="0" applyAlignment="0" applyProtection="0"/>
    <xf numFmtId="0" fontId="83" fillId="63" borderId="82" applyNumberFormat="0" applyAlignment="0" applyProtection="0"/>
    <xf numFmtId="0" fontId="83" fillId="63" borderId="82" applyNumberFormat="0" applyAlignment="0" applyProtection="0"/>
    <xf numFmtId="0" fontId="83" fillId="63" borderId="82" applyNumberFormat="0" applyAlignment="0" applyProtection="0"/>
    <xf numFmtId="0" fontId="83" fillId="63" borderId="82" applyNumberFormat="0" applyAlignment="0" applyProtection="0"/>
    <xf numFmtId="0" fontId="83" fillId="63" borderId="82" applyNumberFormat="0" applyAlignment="0" applyProtection="0"/>
    <xf numFmtId="0" fontId="83" fillId="63" borderId="82" applyNumberFormat="0" applyAlignment="0" applyProtection="0"/>
    <xf numFmtId="0" fontId="83" fillId="63" borderId="82" applyNumberFormat="0" applyAlignment="0" applyProtection="0"/>
    <xf numFmtId="0" fontId="83" fillId="63" borderId="82" applyNumberFormat="0" applyAlignment="0" applyProtection="0"/>
    <xf numFmtId="0" fontId="83" fillId="63" borderId="82" applyNumberFormat="0" applyAlignment="0" applyProtection="0"/>
    <xf numFmtId="0" fontId="83" fillId="63" borderId="82" applyNumberFormat="0" applyAlignment="0" applyProtection="0"/>
    <xf numFmtId="0" fontId="83" fillId="63" borderId="82" applyNumberFormat="0" applyAlignment="0" applyProtection="0"/>
    <xf numFmtId="0" fontId="83" fillId="63" borderId="82" applyNumberFormat="0" applyAlignment="0" applyProtection="0"/>
    <xf numFmtId="0" fontId="83" fillId="63" borderId="82" applyNumberFormat="0" applyAlignment="0" applyProtection="0"/>
    <xf numFmtId="0" fontId="83" fillId="63" borderId="82" applyNumberFormat="0" applyAlignment="0" applyProtection="0"/>
    <xf numFmtId="0" fontId="83" fillId="63" borderId="82" applyNumberFormat="0" applyAlignment="0" applyProtection="0"/>
    <xf numFmtId="0" fontId="83" fillId="63" borderId="82" applyNumberFormat="0" applyAlignment="0" applyProtection="0"/>
    <xf numFmtId="0" fontId="83" fillId="63" borderId="82" applyNumberFormat="0" applyAlignment="0" applyProtection="0"/>
    <xf numFmtId="0" fontId="83" fillId="63" borderId="82" applyNumberFormat="0" applyAlignment="0" applyProtection="0"/>
    <xf numFmtId="0" fontId="83" fillId="63" borderId="82" applyNumberFormat="0" applyAlignment="0" applyProtection="0"/>
    <xf numFmtId="0" fontId="83" fillId="63" borderId="82" applyNumberFormat="0" applyAlignment="0" applyProtection="0"/>
    <xf numFmtId="0" fontId="83" fillId="63" borderId="82" applyNumberFormat="0" applyAlignment="0" applyProtection="0"/>
    <xf numFmtId="0" fontId="83" fillId="63" borderId="82" applyNumberFormat="0" applyAlignment="0" applyProtection="0"/>
    <xf numFmtId="0" fontId="83" fillId="63" borderId="82" applyNumberFormat="0" applyAlignment="0" applyProtection="0"/>
    <xf numFmtId="0" fontId="83" fillId="63" borderId="82" applyNumberFormat="0" applyAlignment="0" applyProtection="0"/>
    <xf numFmtId="0" fontId="83" fillId="63" borderId="82" applyNumberFormat="0" applyAlignment="0" applyProtection="0"/>
    <xf numFmtId="0" fontId="83" fillId="63" borderId="82" applyNumberFormat="0" applyAlignment="0" applyProtection="0"/>
    <xf numFmtId="0" fontId="83" fillId="63" borderId="82" applyNumberFormat="0" applyAlignment="0" applyProtection="0"/>
    <xf numFmtId="0" fontId="83" fillId="63" borderId="82" applyNumberFormat="0" applyAlignment="0" applyProtection="0"/>
    <xf numFmtId="0" fontId="83" fillId="63" borderId="82" applyNumberFormat="0" applyAlignment="0" applyProtection="0"/>
    <xf numFmtId="0" fontId="83" fillId="63" borderId="82" applyNumberFormat="0" applyAlignment="0" applyProtection="0"/>
    <xf numFmtId="0" fontId="83" fillId="63" borderId="82" applyNumberFormat="0" applyAlignment="0" applyProtection="0"/>
    <xf numFmtId="0" fontId="83" fillId="63" borderId="82" applyNumberFormat="0" applyAlignment="0" applyProtection="0"/>
    <xf numFmtId="0" fontId="83" fillId="63" borderId="82" applyNumberFormat="0" applyAlignment="0" applyProtection="0"/>
    <xf numFmtId="0" fontId="83" fillId="63" borderId="82" applyNumberFormat="0" applyAlignment="0" applyProtection="0"/>
    <xf numFmtId="0" fontId="83" fillId="63" borderId="82" applyNumberFormat="0" applyAlignment="0" applyProtection="0"/>
    <xf numFmtId="0" fontId="83" fillId="63" borderId="82" applyNumberFormat="0" applyAlignment="0" applyProtection="0"/>
    <xf numFmtId="169" fontId="85" fillId="63" borderId="82" applyNumberFormat="0" applyAlignment="0" applyProtection="0"/>
    <xf numFmtId="0" fontId="83" fillId="63" borderId="82" applyNumberFormat="0" applyAlignment="0" applyProtection="0"/>
    <xf numFmtId="0" fontId="83" fillId="63" borderId="82" applyNumberFormat="0" applyAlignment="0" applyProtection="0"/>
    <xf numFmtId="0" fontId="83" fillId="63" borderId="82" applyNumberFormat="0" applyAlignment="0" applyProtection="0"/>
    <xf numFmtId="0" fontId="83" fillId="63" borderId="82" applyNumberFormat="0" applyAlignment="0" applyProtection="0"/>
    <xf numFmtId="0" fontId="83" fillId="63" borderId="82" applyNumberFormat="0" applyAlignment="0" applyProtection="0"/>
    <xf numFmtId="0" fontId="83" fillId="63" borderId="82" applyNumberFormat="0" applyAlignment="0" applyProtection="0"/>
    <xf numFmtId="0" fontId="83" fillId="63" borderId="82" applyNumberFormat="0" applyAlignment="0" applyProtection="0"/>
    <xf numFmtId="0" fontId="83" fillId="63" borderId="82" applyNumberFormat="0" applyAlignment="0" applyProtection="0"/>
    <xf numFmtId="0" fontId="83" fillId="63" borderId="82" applyNumberFormat="0" applyAlignment="0" applyProtection="0"/>
    <xf numFmtId="0" fontId="83" fillId="63" borderId="82" applyNumberFormat="0" applyAlignment="0" applyProtection="0"/>
    <xf numFmtId="0" fontId="83" fillId="63" borderId="82" applyNumberFormat="0" applyAlignment="0" applyProtection="0"/>
    <xf numFmtId="168" fontId="85" fillId="63" borderId="82" applyNumberFormat="0" applyAlignment="0" applyProtection="0"/>
    <xf numFmtId="0" fontId="83" fillId="63" borderId="82" applyNumberFormat="0" applyAlignment="0" applyProtection="0"/>
    <xf numFmtId="0" fontId="83" fillId="63" borderId="82" applyNumberFormat="0" applyAlignment="0" applyProtection="0"/>
    <xf numFmtId="0" fontId="83" fillId="63" borderId="82" applyNumberFormat="0" applyAlignment="0" applyProtection="0"/>
    <xf numFmtId="0" fontId="83" fillId="63" borderId="82" applyNumberFormat="0" applyAlignment="0" applyProtection="0"/>
    <xf numFmtId="168" fontId="85" fillId="63" borderId="82" applyNumberFormat="0" applyAlignment="0" applyProtection="0"/>
    <xf numFmtId="0" fontId="83" fillId="63" borderId="82" applyNumberFormat="0" applyAlignment="0" applyProtection="0"/>
    <xf numFmtId="0" fontId="83" fillId="63" borderId="82" applyNumberFormat="0" applyAlignment="0" applyProtection="0"/>
    <xf numFmtId="0" fontId="83" fillId="63" borderId="82" applyNumberFormat="0" applyAlignment="0" applyProtection="0"/>
    <xf numFmtId="0" fontId="83" fillId="63" borderId="82" applyNumberFormat="0" applyAlignment="0" applyProtection="0"/>
    <xf numFmtId="0" fontId="83" fillId="63" borderId="82" applyNumberFormat="0" applyAlignment="0" applyProtection="0"/>
    <xf numFmtId="3" fontId="2" fillId="74" borderId="77" applyFont="0">
      <alignment horizontal="right" vertical="center"/>
      <protection locked="0"/>
    </xf>
    <xf numFmtId="0" fontId="2" fillId="73" borderId="81" applyNumberFormat="0" applyFont="0" applyAlignment="0" applyProtection="0"/>
    <xf numFmtId="0" fontId="2" fillId="73" borderId="81" applyNumberFormat="0" applyFont="0" applyAlignment="0" applyProtection="0"/>
    <xf numFmtId="0" fontId="2" fillId="73" borderId="81" applyNumberFormat="0" applyFont="0" applyAlignment="0" applyProtection="0"/>
    <xf numFmtId="0" fontId="2" fillId="73" borderId="81" applyNumberFormat="0" applyFont="0" applyAlignment="0" applyProtection="0"/>
    <xf numFmtId="0" fontId="2" fillId="73" borderId="81" applyNumberFormat="0" applyFont="0" applyAlignment="0" applyProtection="0"/>
    <xf numFmtId="0" fontId="2" fillId="73" borderId="81" applyNumberFormat="0" applyFont="0" applyAlignment="0" applyProtection="0"/>
    <xf numFmtId="0" fontId="2" fillId="73" borderId="81" applyNumberFormat="0" applyFont="0" applyAlignment="0" applyProtection="0"/>
    <xf numFmtId="0" fontId="2" fillId="73" borderId="81" applyNumberFormat="0" applyFont="0" applyAlignment="0" applyProtection="0"/>
    <xf numFmtId="0" fontId="2" fillId="73" borderId="81" applyNumberFormat="0" applyFont="0" applyAlignment="0" applyProtection="0"/>
    <xf numFmtId="0" fontId="2" fillId="73" borderId="81" applyNumberFormat="0" applyFont="0" applyAlignment="0" applyProtection="0"/>
    <xf numFmtId="0" fontId="2" fillId="73" borderId="81" applyNumberFormat="0" applyFont="0" applyAlignment="0" applyProtection="0"/>
    <xf numFmtId="0" fontId="2" fillId="73" borderId="81" applyNumberFormat="0" applyFont="0" applyAlignment="0" applyProtection="0"/>
    <xf numFmtId="0" fontId="2" fillId="73" borderId="81" applyNumberFormat="0" applyFont="0" applyAlignment="0" applyProtection="0"/>
    <xf numFmtId="0" fontId="2" fillId="73" borderId="81" applyNumberFormat="0" applyFont="0" applyAlignment="0" applyProtection="0"/>
    <xf numFmtId="0" fontId="2" fillId="73" borderId="81" applyNumberFormat="0" applyFont="0" applyAlignment="0" applyProtection="0"/>
    <xf numFmtId="0" fontId="2" fillId="73" borderId="81" applyNumberFormat="0" applyFont="0" applyAlignment="0" applyProtection="0"/>
    <xf numFmtId="0" fontId="2" fillId="73" borderId="81" applyNumberFormat="0" applyFont="0" applyAlignment="0" applyProtection="0"/>
    <xf numFmtId="0" fontId="27" fillId="73" borderId="81" applyNumberFormat="0" applyFont="0" applyAlignment="0" applyProtection="0"/>
    <xf numFmtId="0" fontId="27" fillId="73" borderId="81" applyNumberFormat="0" applyFont="0" applyAlignment="0" applyProtection="0"/>
    <xf numFmtId="0" fontId="27" fillId="73" borderId="81" applyNumberFormat="0" applyFont="0" applyAlignment="0" applyProtection="0"/>
    <xf numFmtId="0" fontId="27" fillId="73" borderId="81" applyNumberFormat="0" applyFont="0" applyAlignment="0" applyProtection="0"/>
    <xf numFmtId="0" fontId="27" fillId="73" borderId="81" applyNumberFormat="0" applyFont="0" applyAlignment="0" applyProtection="0"/>
    <xf numFmtId="0" fontId="27" fillId="73" borderId="81" applyNumberFormat="0" applyFont="0" applyAlignment="0" applyProtection="0"/>
    <xf numFmtId="0" fontId="27" fillId="73" borderId="81" applyNumberFormat="0" applyFont="0" applyAlignment="0" applyProtection="0"/>
    <xf numFmtId="0" fontId="27" fillId="73" borderId="81" applyNumberFormat="0" applyFont="0" applyAlignment="0" applyProtection="0"/>
    <xf numFmtId="0" fontId="27" fillId="73" borderId="81" applyNumberFormat="0" applyFont="0" applyAlignment="0" applyProtection="0"/>
    <xf numFmtId="0" fontId="27" fillId="73" borderId="81" applyNumberFormat="0" applyFont="0" applyAlignment="0" applyProtection="0"/>
    <xf numFmtId="0" fontId="27" fillId="73" borderId="81" applyNumberFormat="0" applyFont="0" applyAlignment="0" applyProtection="0"/>
    <xf numFmtId="0" fontId="27" fillId="73" borderId="81" applyNumberFormat="0" applyFont="0" applyAlignment="0" applyProtection="0"/>
    <xf numFmtId="0" fontId="27" fillId="73" borderId="81" applyNumberFormat="0" applyFont="0" applyAlignment="0" applyProtection="0"/>
    <xf numFmtId="0" fontId="27" fillId="73" borderId="81" applyNumberFormat="0" applyFont="0" applyAlignment="0" applyProtection="0"/>
    <xf numFmtId="0" fontId="27" fillId="73" borderId="81" applyNumberFormat="0" applyFont="0" applyAlignment="0" applyProtection="0"/>
    <xf numFmtId="0" fontId="27" fillId="73" borderId="81" applyNumberFormat="0" applyFont="0" applyAlignment="0" applyProtection="0"/>
    <xf numFmtId="0" fontId="27" fillId="73" borderId="81" applyNumberFormat="0" applyFont="0" applyAlignment="0" applyProtection="0"/>
    <xf numFmtId="0" fontId="27" fillId="73" borderId="81" applyNumberFormat="0" applyFont="0" applyAlignment="0" applyProtection="0"/>
    <xf numFmtId="0" fontId="27" fillId="73" borderId="81" applyNumberFormat="0" applyFont="0" applyAlignment="0" applyProtection="0"/>
    <xf numFmtId="0" fontId="27" fillId="73" borderId="81" applyNumberFormat="0" applyFont="0" applyAlignment="0" applyProtection="0"/>
    <xf numFmtId="0" fontId="27" fillId="73" borderId="81" applyNumberFormat="0" applyFont="0" applyAlignment="0" applyProtection="0"/>
    <xf numFmtId="0" fontId="27" fillId="73" borderId="81" applyNumberFormat="0" applyFont="0" applyAlignment="0" applyProtection="0"/>
    <xf numFmtId="0" fontId="27" fillId="73" borderId="81" applyNumberFormat="0" applyFont="0" applyAlignment="0" applyProtection="0"/>
    <xf numFmtId="0" fontId="27" fillId="73" borderId="81" applyNumberFormat="0" applyFont="0" applyAlignment="0" applyProtection="0"/>
    <xf numFmtId="0" fontId="27" fillId="73" borderId="81" applyNumberFormat="0" applyFont="0" applyAlignment="0" applyProtection="0"/>
    <xf numFmtId="0" fontId="27" fillId="73" borderId="81" applyNumberFormat="0" applyFont="0" applyAlignment="0" applyProtection="0"/>
    <xf numFmtId="0" fontId="27" fillId="73" borderId="81" applyNumberFormat="0" applyFont="0" applyAlignment="0" applyProtection="0"/>
    <xf numFmtId="0" fontId="27" fillId="73" borderId="81" applyNumberFormat="0" applyFont="0" applyAlignment="0" applyProtection="0"/>
    <xf numFmtId="0" fontId="2" fillId="73" borderId="81" applyNumberFormat="0" applyFont="0" applyAlignment="0" applyProtection="0"/>
    <xf numFmtId="0" fontId="27" fillId="73" borderId="81" applyNumberFormat="0" applyFont="0" applyAlignment="0" applyProtection="0"/>
    <xf numFmtId="0" fontId="27" fillId="73" borderId="81" applyNumberFormat="0" applyFont="0" applyAlignment="0" applyProtection="0"/>
    <xf numFmtId="0" fontId="27" fillId="73" borderId="81" applyNumberFormat="0" applyFont="0" applyAlignment="0" applyProtection="0"/>
    <xf numFmtId="0" fontId="27" fillId="73" borderId="81" applyNumberFormat="0" applyFont="0" applyAlignment="0" applyProtection="0"/>
    <xf numFmtId="0" fontId="27" fillId="73" borderId="81" applyNumberFormat="0" applyFont="0" applyAlignment="0" applyProtection="0"/>
    <xf numFmtId="0" fontId="27" fillId="73" borderId="81" applyNumberFormat="0" applyFont="0" applyAlignment="0" applyProtection="0"/>
    <xf numFmtId="0" fontId="27" fillId="73" borderId="81" applyNumberFormat="0" applyFont="0" applyAlignment="0" applyProtection="0"/>
    <xf numFmtId="0" fontId="27" fillId="73" borderId="81" applyNumberFormat="0" applyFont="0" applyAlignment="0" applyProtection="0"/>
    <xf numFmtId="0" fontId="27" fillId="73" borderId="81" applyNumberFormat="0" applyFont="0" applyAlignment="0" applyProtection="0"/>
    <xf numFmtId="0" fontId="27" fillId="73" borderId="81" applyNumberFormat="0" applyFont="0" applyAlignment="0" applyProtection="0"/>
    <xf numFmtId="0" fontId="27" fillId="73" borderId="81" applyNumberFormat="0" applyFont="0" applyAlignment="0" applyProtection="0"/>
    <xf numFmtId="0" fontId="27" fillId="73" borderId="81" applyNumberFormat="0" applyFont="0" applyAlignment="0" applyProtection="0"/>
    <xf numFmtId="0" fontId="27" fillId="73" borderId="81" applyNumberFormat="0" applyFont="0" applyAlignment="0" applyProtection="0"/>
    <xf numFmtId="0" fontId="27" fillId="73" borderId="81" applyNumberFormat="0" applyFont="0" applyAlignment="0" applyProtection="0"/>
    <xf numFmtId="0" fontId="27" fillId="73" borderId="81" applyNumberFormat="0" applyFont="0" applyAlignment="0" applyProtection="0"/>
    <xf numFmtId="0" fontId="27" fillId="73" borderId="81" applyNumberFormat="0" applyFont="0" applyAlignment="0" applyProtection="0"/>
    <xf numFmtId="0" fontId="27" fillId="73" borderId="81" applyNumberFormat="0" applyFont="0" applyAlignment="0" applyProtection="0"/>
    <xf numFmtId="0" fontId="27" fillId="73" borderId="81" applyNumberFormat="0" applyFont="0" applyAlignment="0" applyProtection="0"/>
    <xf numFmtId="0" fontId="27" fillId="73" borderId="81" applyNumberFormat="0" applyFont="0" applyAlignment="0" applyProtection="0"/>
    <xf numFmtId="0" fontId="2" fillId="73" borderId="81" applyNumberFormat="0" applyFont="0" applyAlignment="0" applyProtection="0"/>
    <xf numFmtId="0" fontId="27" fillId="73" borderId="81" applyNumberFormat="0" applyFont="0" applyAlignment="0" applyProtection="0"/>
    <xf numFmtId="0" fontId="2" fillId="73" borderId="81" applyNumberFormat="0" applyFont="0" applyAlignment="0" applyProtection="0"/>
    <xf numFmtId="0" fontId="2" fillId="73" borderId="81" applyNumberFormat="0" applyFont="0" applyAlignment="0" applyProtection="0"/>
    <xf numFmtId="0" fontId="27" fillId="73" borderId="81" applyNumberFormat="0" applyFont="0" applyAlignment="0" applyProtection="0"/>
    <xf numFmtId="0" fontId="27" fillId="73" borderId="81" applyNumberFormat="0" applyFont="0" applyAlignment="0" applyProtection="0"/>
    <xf numFmtId="0" fontId="27" fillId="73" borderId="81" applyNumberFormat="0" applyFont="0" applyAlignment="0" applyProtection="0"/>
    <xf numFmtId="0" fontId="2" fillId="73" borderId="81" applyNumberFormat="0" applyFont="0" applyAlignment="0" applyProtection="0"/>
    <xf numFmtId="0" fontId="27" fillId="73" borderId="81" applyNumberFormat="0" applyFont="0" applyAlignment="0" applyProtection="0"/>
    <xf numFmtId="0" fontId="27" fillId="73" borderId="81" applyNumberFormat="0" applyFont="0" applyAlignment="0" applyProtection="0"/>
    <xf numFmtId="0" fontId="27" fillId="73" borderId="81" applyNumberFormat="0" applyFont="0" applyAlignment="0" applyProtection="0"/>
    <xf numFmtId="0" fontId="27" fillId="73" borderId="81" applyNumberFormat="0" applyFont="0" applyAlignment="0" applyProtection="0"/>
    <xf numFmtId="0" fontId="27" fillId="73" borderId="81" applyNumberFormat="0" applyFont="0" applyAlignment="0" applyProtection="0"/>
    <xf numFmtId="0" fontId="27" fillId="73" borderId="81" applyNumberFormat="0" applyFont="0" applyAlignment="0" applyProtection="0"/>
    <xf numFmtId="0" fontId="27" fillId="73" borderId="81" applyNumberFormat="0" applyFont="0" applyAlignment="0" applyProtection="0"/>
    <xf numFmtId="0" fontId="27" fillId="73" borderId="81" applyNumberFormat="0" applyFont="0" applyAlignment="0" applyProtection="0"/>
    <xf numFmtId="0" fontId="27" fillId="73" borderId="81" applyNumberFormat="0" applyFont="0" applyAlignment="0" applyProtection="0"/>
    <xf numFmtId="0" fontId="27" fillId="73" borderId="81" applyNumberFormat="0" applyFont="0" applyAlignment="0" applyProtection="0"/>
    <xf numFmtId="0" fontId="27" fillId="73" borderId="81" applyNumberFormat="0" applyFont="0" applyAlignment="0" applyProtection="0"/>
    <xf numFmtId="0" fontId="27" fillId="73" borderId="81" applyNumberFormat="0" applyFont="0" applyAlignment="0" applyProtection="0"/>
    <xf numFmtId="0" fontId="27" fillId="73" borderId="81" applyNumberFormat="0" applyFont="0" applyAlignment="0" applyProtection="0"/>
    <xf numFmtId="0" fontId="27" fillId="73" borderId="81" applyNumberFormat="0" applyFont="0" applyAlignment="0" applyProtection="0"/>
    <xf numFmtId="0" fontId="27" fillId="73" borderId="81" applyNumberFormat="0" applyFont="0" applyAlignment="0" applyProtection="0"/>
    <xf numFmtId="0" fontId="27" fillId="73" borderId="81" applyNumberFormat="0" applyFont="0" applyAlignment="0" applyProtection="0"/>
    <xf numFmtId="0" fontId="27" fillId="73" borderId="81" applyNumberFormat="0" applyFont="0" applyAlignment="0" applyProtection="0"/>
    <xf numFmtId="3" fontId="2" fillId="71" borderId="77" applyFont="0">
      <alignment horizontal="right" vertical="center"/>
      <protection locked="0"/>
    </xf>
    <xf numFmtId="0" fontId="66" fillId="42" borderId="80" applyNumberFormat="0" applyAlignment="0" applyProtection="0"/>
    <xf numFmtId="168" fontId="68" fillId="42" borderId="80" applyNumberFormat="0" applyAlignment="0" applyProtection="0"/>
    <xf numFmtId="169" fontId="68" fillId="42" borderId="80" applyNumberFormat="0" applyAlignment="0" applyProtection="0"/>
    <xf numFmtId="168" fontId="68" fillId="42" borderId="80" applyNumberFormat="0" applyAlignment="0" applyProtection="0"/>
    <xf numFmtId="168" fontId="68" fillId="42" borderId="80" applyNumberFormat="0" applyAlignment="0" applyProtection="0"/>
    <xf numFmtId="169" fontId="68" fillId="42" borderId="80" applyNumberFormat="0" applyAlignment="0" applyProtection="0"/>
    <xf numFmtId="168" fontId="68" fillId="42" borderId="80" applyNumberFormat="0" applyAlignment="0" applyProtection="0"/>
    <xf numFmtId="168" fontId="68" fillId="42" borderId="80" applyNumberFormat="0" applyAlignment="0" applyProtection="0"/>
    <xf numFmtId="169" fontId="68" fillId="42" borderId="80" applyNumberFormat="0" applyAlignment="0" applyProtection="0"/>
    <xf numFmtId="168" fontId="68" fillId="42" borderId="80" applyNumberFormat="0" applyAlignment="0" applyProtection="0"/>
    <xf numFmtId="168" fontId="68" fillId="42" borderId="80" applyNumberFormat="0" applyAlignment="0" applyProtection="0"/>
    <xf numFmtId="169" fontId="68" fillId="42" borderId="80" applyNumberFormat="0" applyAlignment="0" applyProtection="0"/>
    <xf numFmtId="168" fontId="68" fillId="42" borderId="80" applyNumberFormat="0" applyAlignment="0" applyProtection="0"/>
    <xf numFmtId="0" fontId="66" fillId="42" borderId="80" applyNumberFormat="0" applyAlignment="0" applyProtection="0"/>
    <xf numFmtId="0" fontId="66" fillId="42" borderId="80" applyNumberFormat="0" applyAlignment="0" applyProtection="0"/>
    <xf numFmtId="0" fontId="66" fillId="42" borderId="80" applyNumberFormat="0" applyAlignment="0" applyProtection="0"/>
    <xf numFmtId="0" fontId="66" fillId="42" borderId="80" applyNumberFormat="0" applyAlignment="0" applyProtection="0"/>
    <xf numFmtId="0" fontId="66" fillId="42" borderId="80" applyNumberFormat="0" applyAlignment="0" applyProtection="0"/>
    <xf numFmtId="0" fontId="66" fillId="42" borderId="80" applyNumberFormat="0" applyAlignment="0" applyProtection="0"/>
    <xf numFmtId="0" fontId="66" fillId="42" borderId="80" applyNumberFormat="0" applyAlignment="0" applyProtection="0"/>
    <xf numFmtId="0" fontId="66" fillId="42" borderId="80" applyNumberFormat="0" applyAlignment="0" applyProtection="0"/>
    <xf numFmtId="0" fontId="66" fillId="42" borderId="80" applyNumberFormat="0" applyAlignment="0" applyProtection="0"/>
    <xf numFmtId="0" fontId="66" fillId="42" borderId="80" applyNumberFormat="0" applyAlignment="0" applyProtection="0"/>
    <xf numFmtId="0" fontId="66" fillId="42" borderId="80" applyNumberFormat="0" applyAlignment="0" applyProtection="0"/>
    <xf numFmtId="0" fontId="66" fillId="42" borderId="80" applyNumberFormat="0" applyAlignment="0" applyProtection="0"/>
    <xf numFmtId="0" fontId="66" fillId="42" borderId="80" applyNumberFormat="0" applyAlignment="0" applyProtection="0"/>
    <xf numFmtId="0" fontId="66" fillId="42" borderId="80" applyNumberFormat="0" applyAlignment="0" applyProtection="0"/>
    <xf numFmtId="0" fontId="66" fillId="42" borderId="80" applyNumberFormat="0" applyAlignment="0" applyProtection="0"/>
    <xf numFmtId="0" fontId="66" fillId="42" borderId="80" applyNumberFormat="0" applyAlignment="0" applyProtection="0"/>
    <xf numFmtId="0" fontId="66" fillId="42" borderId="80" applyNumberFormat="0" applyAlignment="0" applyProtection="0"/>
    <xf numFmtId="0" fontId="66" fillId="42" borderId="80" applyNumberFormat="0" applyAlignment="0" applyProtection="0"/>
    <xf numFmtId="0" fontId="66" fillId="42" borderId="80" applyNumberFormat="0" applyAlignment="0" applyProtection="0"/>
    <xf numFmtId="0" fontId="66" fillId="42" borderId="80" applyNumberFormat="0" applyAlignment="0" applyProtection="0"/>
    <xf numFmtId="0" fontId="66" fillId="42" borderId="80" applyNumberFormat="0" applyAlignment="0" applyProtection="0"/>
    <xf numFmtId="0" fontId="66" fillId="42" borderId="80" applyNumberFormat="0" applyAlignment="0" applyProtection="0"/>
    <xf numFmtId="0" fontId="66" fillId="42" borderId="80" applyNumberFormat="0" applyAlignment="0" applyProtection="0"/>
    <xf numFmtId="0" fontId="66" fillId="42" borderId="80" applyNumberFormat="0" applyAlignment="0" applyProtection="0"/>
    <xf numFmtId="0" fontId="66" fillId="42" borderId="80" applyNumberFormat="0" applyAlignment="0" applyProtection="0"/>
    <xf numFmtId="0" fontId="66" fillId="42" borderId="80" applyNumberFormat="0" applyAlignment="0" applyProtection="0"/>
    <xf numFmtId="0" fontId="66" fillId="42" borderId="80" applyNumberFormat="0" applyAlignment="0" applyProtection="0"/>
    <xf numFmtId="0" fontId="66" fillId="42" borderId="80" applyNumberFormat="0" applyAlignment="0" applyProtection="0"/>
    <xf numFmtId="0" fontId="66" fillId="42" borderId="80" applyNumberFormat="0" applyAlignment="0" applyProtection="0"/>
    <xf numFmtId="0" fontId="66" fillId="42" borderId="80" applyNumberFormat="0" applyAlignment="0" applyProtection="0"/>
    <xf numFmtId="0" fontId="66" fillId="42" borderId="80" applyNumberFormat="0" applyAlignment="0" applyProtection="0"/>
    <xf numFmtId="0" fontId="66" fillId="42" borderId="80" applyNumberFormat="0" applyAlignment="0" applyProtection="0"/>
    <xf numFmtId="0" fontId="66" fillId="42" borderId="80" applyNumberFormat="0" applyAlignment="0" applyProtection="0"/>
    <xf numFmtId="0" fontId="66" fillId="42" borderId="80" applyNumberFormat="0" applyAlignment="0" applyProtection="0"/>
    <xf numFmtId="0" fontId="66" fillId="42" borderId="80" applyNumberFormat="0" applyAlignment="0" applyProtection="0"/>
    <xf numFmtId="0" fontId="66" fillId="42" borderId="80" applyNumberFormat="0" applyAlignment="0" applyProtection="0"/>
    <xf numFmtId="0" fontId="66" fillId="42" borderId="80" applyNumberFormat="0" applyAlignment="0" applyProtection="0"/>
    <xf numFmtId="0" fontId="66" fillId="42" borderId="80" applyNumberFormat="0" applyAlignment="0" applyProtection="0"/>
    <xf numFmtId="0" fontId="66" fillId="42" borderId="80" applyNumberFormat="0" applyAlignment="0" applyProtection="0"/>
    <xf numFmtId="0" fontId="66" fillId="42" borderId="80" applyNumberFormat="0" applyAlignment="0" applyProtection="0"/>
    <xf numFmtId="0" fontId="66" fillId="42" borderId="80" applyNumberFormat="0" applyAlignment="0" applyProtection="0"/>
    <xf numFmtId="0" fontId="66" fillId="42" borderId="80" applyNumberFormat="0" applyAlignment="0" applyProtection="0"/>
    <xf numFmtId="0" fontId="66" fillId="42" borderId="80" applyNumberFormat="0" applyAlignment="0" applyProtection="0"/>
    <xf numFmtId="0" fontId="66" fillId="42" borderId="80" applyNumberFormat="0" applyAlignment="0" applyProtection="0"/>
    <xf numFmtId="0" fontId="66" fillId="42" borderId="80" applyNumberFormat="0" applyAlignment="0" applyProtection="0"/>
    <xf numFmtId="0" fontId="66" fillId="42" borderId="80" applyNumberFormat="0" applyAlignment="0" applyProtection="0"/>
    <xf numFmtId="0" fontId="66" fillId="42" borderId="80" applyNumberFormat="0" applyAlignment="0" applyProtection="0"/>
    <xf numFmtId="0" fontId="66" fillId="42" borderId="80" applyNumberFormat="0" applyAlignment="0" applyProtection="0"/>
    <xf numFmtId="169" fontId="68" fillId="42" borderId="80" applyNumberFormat="0" applyAlignment="0" applyProtection="0"/>
    <xf numFmtId="0" fontId="66" fillId="42" borderId="80" applyNumberFormat="0" applyAlignment="0" applyProtection="0"/>
    <xf numFmtId="0" fontId="66" fillId="42" borderId="80" applyNumberFormat="0" applyAlignment="0" applyProtection="0"/>
    <xf numFmtId="0" fontId="66" fillId="42" borderId="80" applyNumberFormat="0" applyAlignment="0" applyProtection="0"/>
    <xf numFmtId="0" fontId="66" fillId="42" borderId="80" applyNumberFormat="0" applyAlignment="0" applyProtection="0"/>
    <xf numFmtId="0" fontId="66" fillId="42" borderId="80" applyNumberFormat="0" applyAlignment="0" applyProtection="0"/>
    <xf numFmtId="0" fontId="66" fillId="42" borderId="80" applyNumberFormat="0" applyAlignment="0" applyProtection="0"/>
    <xf numFmtId="0" fontId="66" fillId="42" borderId="80" applyNumberFormat="0" applyAlignment="0" applyProtection="0"/>
    <xf numFmtId="0" fontId="66" fillId="42" borderId="80" applyNumberFormat="0" applyAlignment="0" applyProtection="0"/>
    <xf numFmtId="0" fontId="66" fillId="42" borderId="80" applyNumberFormat="0" applyAlignment="0" applyProtection="0"/>
    <xf numFmtId="0" fontId="66" fillId="42" borderId="80" applyNumberFormat="0" applyAlignment="0" applyProtection="0"/>
    <xf numFmtId="0" fontId="66" fillId="42" borderId="80" applyNumberFormat="0" applyAlignment="0" applyProtection="0"/>
    <xf numFmtId="168" fontId="68" fillId="42" borderId="80" applyNumberFormat="0" applyAlignment="0" applyProtection="0"/>
    <xf numFmtId="0" fontId="66" fillId="42" borderId="80" applyNumberFormat="0" applyAlignment="0" applyProtection="0"/>
    <xf numFmtId="0" fontId="66" fillId="42" borderId="80" applyNumberFormat="0" applyAlignment="0" applyProtection="0"/>
    <xf numFmtId="0" fontId="66" fillId="42" borderId="80" applyNumberFormat="0" applyAlignment="0" applyProtection="0"/>
    <xf numFmtId="0" fontId="66" fillId="42" borderId="80" applyNumberFormat="0" applyAlignment="0" applyProtection="0"/>
    <xf numFmtId="168" fontId="68" fillId="42" borderId="80" applyNumberFormat="0" applyAlignment="0" applyProtection="0"/>
    <xf numFmtId="0" fontId="66" fillId="42" borderId="80" applyNumberFormat="0" applyAlignment="0" applyProtection="0"/>
    <xf numFmtId="0" fontId="66" fillId="42" borderId="80" applyNumberFormat="0" applyAlignment="0" applyProtection="0"/>
    <xf numFmtId="0" fontId="66" fillId="42" borderId="80" applyNumberFormat="0" applyAlignment="0" applyProtection="0"/>
    <xf numFmtId="0" fontId="66" fillId="42" borderId="80" applyNumberFormat="0" applyAlignment="0" applyProtection="0"/>
    <xf numFmtId="0" fontId="66" fillId="42" borderId="80" applyNumberFormat="0" applyAlignment="0" applyProtection="0"/>
    <xf numFmtId="0" fontId="2" fillId="70" borderId="78" applyNumberFormat="0" applyFont="0" applyBorder="0" applyProtection="0">
      <alignment horizontal="left" vertical="center"/>
    </xf>
    <xf numFmtId="9" fontId="2" fillId="70" borderId="77" applyFont="0" applyProtection="0">
      <alignment horizontal="right" vertical="center"/>
    </xf>
    <xf numFmtId="3" fontId="2" fillId="70" borderId="77" applyFont="0" applyProtection="0">
      <alignment horizontal="right" vertical="center"/>
    </xf>
    <xf numFmtId="0" fontId="62" fillId="69" borderId="78" applyFont="0" applyBorder="0">
      <alignment horizontal="center" wrapText="1"/>
    </xf>
    <xf numFmtId="168" fontId="54" fillId="0" borderId="75">
      <alignment horizontal="left" vertical="center"/>
    </xf>
    <xf numFmtId="0" fontId="54" fillId="0" borderId="75">
      <alignment horizontal="left" vertical="center"/>
    </xf>
    <xf numFmtId="0" fontId="54" fillId="0" borderId="75">
      <alignment horizontal="left" vertical="center"/>
    </xf>
    <xf numFmtId="0" fontId="2" fillId="68" borderId="77" applyNumberFormat="0" applyFont="0" applyBorder="0" applyProtection="0">
      <alignment horizontal="center" vertical="center"/>
    </xf>
    <xf numFmtId="0" fontId="36" fillId="0" borderId="77" applyNumberFormat="0" applyAlignment="0">
      <alignment horizontal="right"/>
      <protection locked="0"/>
    </xf>
    <xf numFmtId="0" fontId="36" fillId="0" borderId="77" applyNumberFormat="0" applyAlignment="0">
      <alignment horizontal="right"/>
      <protection locked="0"/>
    </xf>
    <xf numFmtId="0" fontId="36" fillId="0" borderId="77" applyNumberFormat="0" applyAlignment="0">
      <alignment horizontal="right"/>
      <protection locked="0"/>
    </xf>
    <xf numFmtId="0" fontId="36" fillId="0" borderId="77" applyNumberFormat="0" applyAlignment="0">
      <alignment horizontal="right"/>
      <protection locked="0"/>
    </xf>
    <xf numFmtId="0" fontId="36" fillId="0" borderId="77" applyNumberFormat="0" applyAlignment="0">
      <alignment horizontal="right"/>
      <protection locked="0"/>
    </xf>
    <xf numFmtId="0" fontId="36" fillId="0" borderId="77" applyNumberFormat="0" applyAlignment="0">
      <alignment horizontal="right"/>
      <protection locked="0"/>
    </xf>
    <xf numFmtId="0" fontId="36" fillId="0" borderId="77" applyNumberFormat="0" applyAlignment="0">
      <alignment horizontal="right"/>
      <protection locked="0"/>
    </xf>
    <xf numFmtId="0" fontId="36" fillId="0" borderId="77" applyNumberFormat="0" applyAlignment="0">
      <alignment horizontal="right"/>
      <protection locked="0"/>
    </xf>
    <xf numFmtId="0" fontId="36" fillId="0" borderId="77" applyNumberFormat="0" applyAlignment="0">
      <alignment horizontal="right"/>
      <protection locked="0"/>
    </xf>
    <xf numFmtId="0" fontId="36" fillId="0" borderId="77" applyNumberFormat="0" applyAlignment="0">
      <alignment horizontal="right"/>
      <protection locked="0"/>
    </xf>
    <xf numFmtId="0" fontId="38" fillId="63" borderId="80" applyNumberFormat="0" applyAlignment="0" applyProtection="0"/>
    <xf numFmtId="168" fontId="40" fillId="63" borderId="80" applyNumberFormat="0" applyAlignment="0" applyProtection="0"/>
    <xf numFmtId="169" fontId="40" fillId="63" borderId="80" applyNumberFormat="0" applyAlignment="0" applyProtection="0"/>
    <xf numFmtId="168" fontId="40" fillId="63" borderId="80" applyNumberFormat="0" applyAlignment="0" applyProtection="0"/>
    <xf numFmtId="168" fontId="40" fillId="63" borderId="80" applyNumberFormat="0" applyAlignment="0" applyProtection="0"/>
    <xf numFmtId="169" fontId="40" fillId="63" borderId="80" applyNumberFormat="0" applyAlignment="0" applyProtection="0"/>
    <xf numFmtId="168" fontId="40" fillId="63" borderId="80" applyNumberFormat="0" applyAlignment="0" applyProtection="0"/>
    <xf numFmtId="168" fontId="40" fillId="63" borderId="80" applyNumberFormat="0" applyAlignment="0" applyProtection="0"/>
    <xf numFmtId="169" fontId="40" fillId="63" borderId="80" applyNumberFormat="0" applyAlignment="0" applyProtection="0"/>
    <xf numFmtId="168" fontId="40" fillId="63" borderId="80" applyNumberFormat="0" applyAlignment="0" applyProtection="0"/>
    <xf numFmtId="168" fontId="40" fillId="63" borderId="80" applyNumberFormat="0" applyAlignment="0" applyProtection="0"/>
    <xf numFmtId="169" fontId="40" fillId="63" borderId="80" applyNumberFormat="0" applyAlignment="0" applyProtection="0"/>
    <xf numFmtId="168" fontId="40" fillId="63" borderId="80" applyNumberFormat="0" applyAlignment="0" applyProtection="0"/>
    <xf numFmtId="0" fontId="38" fillId="63" borderId="80" applyNumberFormat="0" applyAlignment="0" applyProtection="0"/>
    <xf numFmtId="0" fontId="38" fillId="63" borderId="80" applyNumberFormat="0" applyAlignment="0" applyProtection="0"/>
    <xf numFmtId="0" fontId="38" fillId="63" borderId="80" applyNumberFormat="0" applyAlignment="0" applyProtection="0"/>
    <xf numFmtId="0" fontId="38" fillId="63" borderId="80" applyNumberFormat="0" applyAlignment="0" applyProtection="0"/>
    <xf numFmtId="0" fontId="38" fillId="63" borderId="80" applyNumberFormat="0" applyAlignment="0" applyProtection="0"/>
    <xf numFmtId="0" fontId="38" fillId="63" borderId="80" applyNumberFormat="0" applyAlignment="0" applyProtection="0"/>
    <xf numFmtId="0" fontId="38" fillId="63" borderId="80" applyNumberFormat="0" applyAlignment="0" applyProtection="0"/>
    <xf numFmtId="0" fontId="38" fillId="63" borderId="80" applyNumberFormat="0" applyAlignment="0" applyProtection="0"/>
    <xf numFmtId="0" fontId="38" fillId="63" borderId="80" applyNumberFormat="0" applyAlignment="0" applyProtection="0"/>
    <xf numFmtId="0" fontId="38" fillId="63" borderId="80" applyNumberFormat="0" applyAlignment="0" applyProtection="0"/>
    <xf numFmtId="0" fontId="38" fillId="63" borderId="80" applyNumberFormat="0" applyAlignment="0" applyProtection="0"/>
    <xf numFmtId="0" fontId="38" fillId="63" borderId="80" applyNumberFormat="0" applyAlignment="0" applyProtection="0"/>
    <xf numFmtId="0" fontId="38" fillId="63" borderId="80" applyNumberFormat="0" applyAlignment="0" applyProtection="0"/>
    <xf numFmtId="0" fontId="38" fillId="63" borderId="80" applyNumberFormat="0" applyAlignment="0" applyProtection="0"/>
    <xf numFmtId="0" fontId="38" fillId="63" borderId="80" applyNumberFormat="0" applyAlignment="0" applyProtection="0"/>
    <xf numFmtId="0" fontId="38" fillId="63" borderId="80" applyNumberFormat="0" applyAlignment="0" applyProtection="0"/>
    <xf numFmtId="0" fontId="38" fillId="63" borderId="80" applyNumberFormat="0" applyAlignment="0" applyProtection="0"/>
    <xf numFmtId="0" fontId="38" fillId="63" borderId="80" applyNumberFormat="0" applyAlignment="0" applyProtection="0"/>
    <xf numFmtId="0" fontId="38" fillId="63" borderId="80" applyNumberFormat="0" applyAlignment="0" applyProtection="0"/>
    <xf numFmtId="0" fontId="38" fillId="63" borderId="80" applyNumberFormat="0" applyAlignment="0" applyProtection="0"/>
    <xf numFmtId="0" fontId="38" fillId="63" borderId="80" applyNumberFormat="0" applyAlignment="0" applyProtection="0"/>
    <xf numFmtId="0" fontId="38" fillId="63" borderId="80" applyNumberFormat="0" applyAlignment="0" applyProtection="0"/>
    <xf numFmtId="0" fontId="38" fillId="63" borderId="80" applyNumberFormat="0" applyAlignment="0" applyProtection="0"/>
    <xf numFmtId="0" fontId="38" fillId="63" borderId="80" applyNumberFormat="0" applyAlignment="0" applyProtection="0"/>
    <xf numFmtId="0" fontId="38" fillId="63" borderId="80" applyNumberFormat="0" applyAlignment="0" applyProtection="0"/>
    <xf numFmtId="0" fontId="38" fillId="63" borderId="80" applyNumberFormat="0" applyAlignment="0" applyProtection="0"/>
    <xf numFmtId="0" fontId="38" fillId="63" borderId="80" applyNumberFormat="0" applyAlignment="0" applyProtection="0"/>
    <xf numFmtId="0" fontId="38" fillId="63" borderId="80" applyNumberFormat="0" applyAlignment="0" applyProtection="0"/>
    <xf numFmtId="0" fontId="38" fillId="63" borderId="80" applyNumberFormat="0" applyAlignment="0" applyProtection="0"/>
    <xf numFmtId="0" fontId="38" fillId="63" borderId="80" applyNumberFormat="0" applyAlignment="0" applyProtection="0"/>
    <xf numFmtId="0" fontId="38" fillId="63" borderId="80" applyNumberFormat="0" applyAlignment="0" applyProtection="0"/>
    <xf numFmtId="0" fontId="38" fillId="63" borderId="80" applyNumberFormat="0" applyAlignment="0" applyProtection="0"/>
    <xf numFmtId="0" fontId="38" fillId="63" borderId="80" applyNumberFormat="0" applyAlignment="0" applyProtection="0"/>
    <xf numFmtId="0" fontId="38" fillId="63" borderId="80" applyNumberFormat="0" applyAlignment="0" applyProtection="0"/>
    <xf numFmtId="0" fontId="38" fillId="63" borderId="80" applyNumberFormat="0" applyAlignment="0" applyProtection="0"/>
    <xf numFmtId="0" fontId="38" fillId="63" borderId="80" applyNumberFormat="0" applyAlignment="0" applyProtection="0"/>
    <xf numFmtId="0" fontId="38" fillId="63" borderId="80" applyNumberFormat="0" applyAlignment="0" applyProtection="0"/>
    <xf numFmtId="0" fontId="38" fillId="63" borderId="80" applyNumberFormat="0" applyAlignment="0" applyProtection="0"/>
    <xf numFmtId="0" fontId="38" fillId="63" borderId="80" applyNumberFormat="0" applyAlignment="0" applyProtection="0"/>
    <xf numFmtId="0" fontId="38" fillId="63" borderId="80" applyNumberFormat="0" applyAlignment="0" applyProtection="0"/>
    <xf numFmtId="0" fontId="38" fillId="63" borderId="80" applyNumberFormat="0" applyAlignment="0" applyProtection="0"/>
    <xf numFmtId="0" fontId="38" fillId="63" borderId="80" applyNumberFormat="0" applyAlignment="0" applyProtection="0"/>
    <xf numFmtId="0" fontId="38" fillId="63" borderId="80" applyNumberFormat="0" applyAlignment="0" applyProtection="0"/>
    <xf numFmtId="0" fontId="38" fillId="63" borderId="80" applyNumberFormat="0" applyAlignment="0" applyProtection="0"/>
    <xf numFmtId="0" fontId="38" fillId="63" borderId="80" applyNumberFormat="0" applyAlignment="0" applyProtection="0"/>
    <xf numFmtId="0" fontId="38" fillId="63" borderId="80" applyNumberFormat="0" applyAlignment="0" applyProtection="0"/>
    <xf numFmtId="0" fontId="38" fillId="63" borderId="80" applyNumberFormat="0" applyAlignment="0" applyProtection="0"/>
    <xf numFmtId="0" fontId="38" fillId="63" borderId="80" applyNumberFormat="0" applyAlignment="0" applyProtection="0"/>
    <xf numFmtId="169" fontId="40" fillId="63" borderId="80" applyNumberFormat="0" applyAlignment="0" applyProtection="0"/>
    <xf numFmtId="0" fontId="38" fillId="63" borderId="80" applyNumberFormat="0" applyAlignment="0" applyProtection="0"/>
    <xf numFmtId="0" fontId="38" fillId="63" borderId="80" applyNumberFormat="0" applyAlignment="0" applyProtection="0"/>
    <xf numFmtId="0" fontId="38" fillId="63" borderId="80" applyNumberFormat="0" applyAlignment="0" applyProtection="0"/>
    <xf numFmtId="0" fontId="38" fillId="63" borderId="80" applyNumberFormat="0" applyAlignment="0" applyProtection="0"/>
    <xf numFmtId="0" fontId="38" fillId="63" borderId="80" applyNumberFormat="0" applyAlignment="0" applyProtection="0"/>
    <xf numFmtId="0" fontId="38" fillId="63" borderId="80" applyNumberFormat="0" applyAlignment="0" applyProtection="0"/>
    <xf numFmtId="0" fontId="38" fillId="63" borderId="80" applyNumberFormat="0" applyAlignment="0" applyProtection="0"/>
    <xf numFmtId="0" fontId="38" fillId="63" borderId="80" applyNumberFormat="0" applyAlignment="0" applyProtection="0"/>
    <xf numFmtId="0" fontId="38" fillId="63" borderId="80" applyNumberFormat="0" applyAlignment="0" applyProtection="0"/>
    <xf numFmtId="0" fontId="38" fillId="63" borderId="80" applyNumberFormat="0" applyAlignment="0" applyProtection="0"/>
    <xf numFmtId="0" fontId="38" fillId="63" borderId="80" applyNumberFormat="0" applyAlignment="0" applyProtection="0"/>
    <xf numFmtId="168" fontId="40" fillId="63" borderId="80" applyNumberFormat="0" applyAlignment="0" applyProtection="0"/>
    <xf numFmtId="0" fontId="38" fillId="63" borderId="80" applyNumberFormat="0" applyAlignment="0" applyProtection="0"/>
    <xf numFmtId="0" fontId="38" fillId="63" borderId="80" applyNumberFormat="0" applyAlignment="0" applyProtection="0"/>
    <xf numFmtId="0" fontId="38" fillId="63" borderId="80" applyNumberFormat="0" applyAlignment="0" applyProtection="0"/>
    <xf numFmtId="0" fontId="38" fillId="63" borderId="80" applyNumberFormat="0" applyAlignment="0" applyProtection="0"/>
    <xf numFmtId="168" fontId="40" fillId="63" borderId="80" applyNumberFormat="0" applyAlignment="0" applyProtection="0"/>
    <xf numFmtId="0" fontId="38" fillId="63" borderId="80" applyNumberFormat="0" applyAlignment="0" applyProtection="0"/>
    <xf numFmtId="0" fontId="38" fillId="63" borderId="80" applyNumberFormat="0" applyAlignment="0" applyProtection="0"/>
    <xf numFmtId="0" fontId="38" fillId="63" borderId="80" applyNumberFormat="0" applyAlignment="0" applyProtection="0"/>
    <xf numFmtId="0" fontId="38" fillId="63" borderId="80" applyNumberFormat="0" applyAlignment="0" applyProtection="0"/>
    <xf numFmtId="0" fontId="38" fillId="63" borderId="80" applyNumberFormat="0" applyAlignment="0" applyProtection="0"/>
    <xf numFmtId="0" fontId="1" fillId="0" borderId="0"/>
    <xf numFmtId="169" fontId="26" fillId="36" borderId="0"/>
    <xf numFmtId="0" fontId="2" fillId="0" borderId="0">
      <alignment vertical="center"/>
    </xf>
    <xf numFmtId="166" fontId="1" fillId="0" borderId="0" applyFont="0" applyFill="0" applyBorder="0" applyAlignment="0" applyProtection="0"/>
    <xf numFmtId="0" fontId="125" fillId="0" borderId="0"/>
    <xf numFmtId="0" fontId="1" fillId="0" borderId="0"/>
    <xf numFmtId="0" fontId="1" fillId="0" borderId="0"/>
  </cellStyleXfs>
  <cellXfs count="816">
    <xf numFmtId="0" fontId="0" fillId="0" borderId="0" xfId="0"/>
    <xf numFmtId="0" fontId="4" fillId="0" borderId="0" xfId="0" applyFont="1"/>
    <xf numFmtId="0" fontId="0" fillId="0" borderId="0" xfId="0" applyAlignment="1">
      <alignment wrapText="1"/>
    </xf>
    <xf numFmtId="167" fontId="3" fillId="0" borderId="0" xfId="0" applyNumberFormat="1" applyFont="1" applyAlignment="1">
      <alignment horizontal="center"/>
    </xf>
    <xf numFmtId="167" fontId="0" fillId="0" borderId="0" xfId="0" applyNumberFormat="1" applyAlignment="1">
      <alignment horizontal="center"/>
    </xf>
    <xf numFmtId="167" fontId="5" fillId="0" borderId="0" xfId="0" applyNumberFormat="1" applyFont="1" applyAlignment="1">
      <alignment horizontal="center"/>
    </xf>
    <xf numFmtId="0" fontId="4" fillId="0" borderId="3" xfId="0" applyFont="1" applyBorder="1"/>
    <xf numFmtId="0" fontId="9" fillId="0" borderId="16" xfId="0" applyFont="1" applyBorder="1"/>
    <xf numFmtId="0" fontId="12" fillId="0" borderId="0" xfId="0" applyFont="1"/>
    <xf numFmtId="0" fontId="9" fillId="0" borderId="0" xfId="0" applyFont="1" applyAlignment="1">
      <alignment horizontal="right" wrapText="1"/>
    </xf>
    <xf numFmtId="0" fontId="9" fillId="0" borderId="19" xfId="0" applyFont="1" applyBorder="1" applyAlignment="1">
      <alignment vertical="center"/>
    </xf>
    <xf numFmtId="0" fontId="9" fillId="0" borderId="22" xfId="0" applyFont="1" applyBorder="1"/>
    <xf numFmtId="0" fontId="7" fillId="0" borderId="0" xfId="0" applyFont="1"/>
    <xf numFmtId="0" fontId="9" fillId="0" borderId="0" xfId="11" applyFont="1"/>
    <xf numFmtId="0" fontId="9" fillId="0" borderId="0" xfId="0" applyFont="1"/>
    <xf numFmtId="0" fontId="9" fillId="0" borderId="0" xfId="0" applyFont="1" applyAlignment="1">
      <alignment horizontal="right"/>
    </xf>
    <xf numFmtId="0" fontId="4" fillId="0" borderId="7" xfId="0" applyFont="1" applyBorder="1"/>
    <xf numFmtId="0" fontId="4" fillId="0" borderId="0" xfId="0" applyFont="1" applyAlignment="1">
      <alignment wrapText="1"/>
    </xf>
    <xf numFmtId="0" fontId="12" fillId="0" borderId="0" xfId="0" applyFont="1" applyAlignment="1">
      <alignment wrapText="1"/>
    </xf>
    <xf numFmtId="0" fontId="10" fillId="0" borderId="0" xfId="11" applyFont="1"/>
    <xf numFmtId="0" fontId="9" fillId="0" borderId="8" xfId="0" applyFont="1" applyBorder="1" applyAlignment="1">
      <alignment wrapText="1"/>
    </xf>
    <xf numFmtId="0" fontId="9" fillId="0" borderId="21" xfId="0" applyFont="1" applyBorder="1" applyAlignment="1">
      <alignment wrapText="1"/>
    </xf>
    <xf numFmtId="0" fontId="6" fillId="0" borderId="0" xfId="0" applyFont="1" applyAlignment="1">
      <alignment horizontal="center"/>
    </xf>
    <xf numFmtId="0" fontId="10" fillId="0" borderId="0" xfId="0" applyFont="1" applyAlignment="1">
      <alignment horizontal="center" wrapText="1"/>
    </xf>
    <xf numFmtId="0" fontId="13" fillId="0" borderId="8" xfId="0" applyFont="1" applyBorder="1" applyAlignment="1">
      <alignment wrapText="1"/>
    </xf>
    <xf numFmtId="0" fontId="13" fillId="0" borderId="25" xfId="0" applyFont="1" applyBorder="1" applyAlignment="1">
      <alignment wrapText="1"/>
    </xf>
    <xf numFmtId="0" fontId="23" fillId="0" borderId="0" xfId="0" applyFont="1" applyAlignment="1">
      <alignment horizontal="center" vertical="center"/>
    </xf>
    <xf numFmtId="0" fontId="23"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3" fillId="0" borderId="0" xfId="0" applyFont="1"/>
    <xf numFmtId="0" fontId="9" fillId="0" borderId="1" xfId="0" applyFont="1" applyBorder="1"/>
    <xf numFmtId="0" fontId="4" fillId="0" borderId="0" xfId="0" applyFont="1" applyAlignment="1">
      <alignment horizontal="center" vertical="center" wrapText="1"/>
    </xf>
    <xf numFmtId="0" fontId="7" fillId="3" borderId="3" xfId="13" applyFont="1" applyFill="1" applyBorder="1" applyAlignment="1" applyProtection="1">
      <alignment vertical="center" wrapText="1"/>
      <protection locked="0"/>
    </xf>
    <xf numFmtId="0" fontId="7" fillId="3" borderId="3" xfId="13" applyFont="1" applyFill="1" applyBorder="1" applyAlignment="1" applyProtection="1">
      <alignment horizontal="left" vertical="center" wrapText="1"/>
      <protection locked="0"/>
    </xf>
    <xf numFmtId="0" fontId="7" fillId="3" borderId="3" xfId="9" applyFont="1" applyFill="1" applyBorder="1" applyAlignment="1" applyProtection="1">
      <alignment horizontal="left" vertical="center" wrapText="1"/>
      <protection locked="0"/>
    </xf>
    <xf numFmtId="0" fontId="7" fillId="0" borderId="3" xfId="13" applyFont="1" applyBorder="1" applyAlignment="1" applyProtection="1">
      <alignment horizontal="left" vertical="center" wrapText="1"/>
      <protection locked="0"/>
    </xf>
    <xf numFmtId="0" fontId="15" fillId="3" borderId="3" xfId="13" applyFont="1" applyFill="1" applyBorder="1" applyAlignment="1" applyProtection="1">
      <alignment vertical="center" wrapText="1"/>
      <protection locked="0"/>
    </xf>
    <xf numFmtId="0" fontId="7" fillId="3" borderId="7" xfId="13" applyFont="1" applyFill="1" applyBorder="1" applyAlignment="1" applyProtection="1">
      <alignment vertical="center" wrapText="1"/>
      <protection locked="0"/>
    </xf>
    <xf numFmtId="0" fontId="7" fillId="3" borderId="2" xfId="13" applyFont="1" applyFill="1" applyBorder="1" applyAlignment="1" applyProtection="1">
      <alignment vertical="center" wrapText="1"/>
      <protection locked="0"/>
    </xf>
    <xf numFmtId="0" fontId="7" fillId="3" borderId="7" xfId="13" applyFont="1" applyFill="1" applyBorder="1" applyAlignment="1" applyProtection="1">
      <alignment horizontal="left" vertical="center" wrapText="1"/>
      <protection locked="0"/>
    </xf>
    <xf numFmtId="0" fontId="6" fillId="35" borderId="3" xfId="0" applyFont="1" applyFill="1" applyBorder="1" applyAlignment="1">
      <alignment horizontal="left" vertical="top" wrapText="1"/>
    </xf>
    <xf numFmtId="1" fontId="15" fillId="35" borderId="3" xfId="2" applyNumberFormat="1" applyFont="1" applyFill="1" applyBorder="1" applyAlignment="1" applyProtection="1">
      <alignment horizontal="left" vertical="top" wrapText="1"/>
    </xf>
    <xf numFmtId="0" fontId="15" fillId="35" borderId="3" xfId="13" applyFont="1" applyFill="1" applyBorder="1" applyAlignment="1" applyProtection="1">
      <alignment vertical="center" wrapText="1"/>
      <protection locked="0"/>
    </xf>
    <xf numFmtId="0" fontId="4" fillId="0" borderId="19" xfId="0" applyFont="1" applyBorder="1"/>
    <xf numFmtId="0" fontId="23" fillId="0" borderId="3" xfId="0" applyFont="1" applyBorder="1"/>
    <xf numFmtId="0" fontId="7" fillId="0" borderId="3" xfId="13" applyFont="1" applyBorder="1" applyAlignment="1" applyProtection="1">
      <alignment horizontal="center" vertical="center" wrapText="1"/>
      <protection locked="0"/>
    </xf>
    <xf numFmtId="0" fontId="4" fillId="0" borderId="0" xfId="0" applyFont="1" applyAlignment="1">
      <alignment vertical="center" wrapText="1"/>
    </xf>
    <xf numFmtId="164" fontId="7" fillId="3" borderId="3" xfId="1" applyNumberFormat="1" applyFont="1" applyFill="1" applyBorder="1" applyAlignment="1" applyProtection="1">
      <alignment horizontal="center" vertical="center" wrapText="1"/>
      <protection locked="0"/>
    </xf>
    <xf numFmtId="164" fontId="7" fillId="3" borderId="19" xfId="1" applyNumberFormat="1" applyFont="1" applyFill="1" applyBorder="1" applyAlignment="1" applyProtection="1">
      <alignment horizontal="center" vertical="center" wrapText="1"/>
      <protection locked="0"/>
    </xf>
    <xf numFmtId="164" fontId="7" fillId="3" borderId="20" xfId="1" applyNumberFormat="1" applyFont="1" applyFill="1" applyBorder="1" applyAlignment="1" applyProtection="1">
      <alignment horizontal="center" vertical="center" wrapText="1"/>
      <protection locked="0"/>
    </xf>
    <xf numFmtId="0" fontId="4" fillId="0" borderId="16" xfId="0" applyFont="1" applyBorder="1"/>
    <xf numFmtId="0" fontId="4" fillId="0" borderId="18" xfId="0" applyFont="1" applyBorder="1"/>
    <xf numFmtId="0" fontId="7" fillId="3" borderId="22" xfId="9" applyFont="1" applyFill="1" applyBorder="1" applyAlignment="1" applyProtection="1">
      <alignment horizontal="left" vertical="center"/>
      <protection locked="0"/>
    </xf>
    <xf numFmtId="0" fontId="15" fillId="3" borderId="24" xfId="16" applyFont="1" applyFill="1" applyBorder="1" applyProtection="1">
      <protection locked="0"/>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7" fillId="0" borderId="0" xfId="11" applyFont="1" applyAlignment="1">
      <alignment vertical="center"/>
    </xf>
    <xf numFmtId="0" fontId="4" fillId="0" borderId="19" xfId="0" applyFont="1" applyBorder="1" applyAlignment="1">
      <alignment vertical="center"/>
    </xf>
    <xf numFmtId="0" fontId="9" fillId="2" borderId="22" xfId="0" applyFont="1" applyFill="1" applyBorder="1" applyAlignment="1">
      <alignment horizontal="right" vertical="center"/>
    </xf>
    <xf numFmtId="0" fontId="4" fillId="0" borderId="53" xfId="0" applyFont="1" applyBorder="1"/>
    <xf numFmtId="0" fontId="20" fillId="0" borderId="22" xfId="0" applyFont="1" applyBorder="1" applyAlignment="1">
      <alignment horizontal="center" vertical="center" wrapText="1"/>
    </xf>
    <xf numFmtId="0" fontId="4" fillId="0" borderId="54" xfId="0" applyFont="1" applyBorder="1"/>
    <xf numFmtId="0" fontId="7" fillId="0" borderId="16" xfId="9" applyFont="1" applyBorder="1" applyAlignment="1" applyProtection="1">
      <alignment horizontal="center" vertical="center"/>
      <protection locked="0"/>
    </xf>
    <xf numFmtId="0" fontId="15" fillId="3" borderId="5" xfId="9" applyFont="1" applyFill="1" applyBorder="1" applyAlignment="1" applyProtection="1">
      <alignment horizontal="center" vertical="center" wrapText="1"/>
      <protection locked="0"/>
    </xf>
    <xf numFmtId="164" fontId="7" fillId="3" borderId="18" xfId="2" applyNumberFormat="1" applyFont="1" applyFill="1" applyBorder="1" applyAlignment="1" applyProtection="1">
      <alignment horizontal="center" vertical="center"/>
      <protection locked="0"/>
    </xf>
    <xf numFmtId="0" fontId="7" fillId="0" borderId="19" xfId="9" applyFont="1" applyBorder="1" applyAlignment="1" applyProtection="1">
      <alignment horizontal="center" vertical="center"/>
      <protection locked="0"/>
    </xf>
    <xf numFmtId="0" fontId="7" fillId="0" borderId="0" xfId="13" applyFont="1" applyAlignment="1" applyProtection="1">
      <alignment wrapText="1"/>
      <protection locked="0"/>
    </xf>
    <xf numFmtId="0" fontId="7" fillId="0" borderId="19" xfId="9" applyFont="1" applyBorder="1" applyAlignment="1" applyProtection="1">
      <alignment horizontal="center" vertical="center" wrapText="1"/>
      <protection locked="0"/>
    </xf>
    <xf numFmtId="0" fontId="15" fillId="35" borderId="23" xfId="13" applyFont="1" applyFill="1" applyBorder="1" applyAlignment="1" applyProtection="1">
      <alignment vertical="center" wrapText="1"/>
      <protection locked="0"/>
    </xf>
    <xf numFmtId="167" fontId="23" fillId="0" borderId="57" xfId="0" applyNumberFormat="1" applyFont="1" applyBorder="1" applyAlignment="1">
      <alignment horizontal="center"/>
    </xf>
    <xf numFmtId="167" fontId="23" fillId="0" borderId="59" xfId="0" applyNumberFormat="1" applyFont="1" applyBorder="1" applyAlignment="1">
      <alignment horizont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1" xfId="0" applyFont="1" applyBorder="1"/>
    <xf numFmtId="0" fontId="4" fillId="0" borderId="17" xfId="0" applyFont="1" applyBorder="1"/>
    <xf numFmtId="0" fontId="4" fillId="0" borderId="22" xfId="0" applyFont="1" applyBorder="1"/>
    <xf numFmtId="0" fontId="7" fillId="3" borderId="19" xfId="5" applyFont="1" applyFill="1" applyBorder="1" applyAlignment="1" applyProtection="1">
      <alignment horizontal="right" vertical="center"/>
      <protection locked="0"/>
    </xf>
    <xf numFmtId="0" fontId="15" fillId="3" borderId="23" xfId="16" applyFont="1" applyFill="1" applyBorder="1" applyProtection="1">
      <protection locked="0"/>
    </xf>
    <xf numFmtId="0" fontId="4" fillId="0" borderId="17" xfId="0" applyFont="1" applyBorder="1" applyAlignment="1">
      <alignment wrapText="1"/>
    </xf>
    <xf numFmtId="0" fontId="4" fillId="0" borderId="18" xfId="0" applyFont="1" applyBorder="1" applyAlignment="1">
      <alignment wrapText="1"/>
    </xf>
    <xf numFmtId="0" fontId="6" fillId="0" borderId="23" xfId="0" applyFont="1" applyBorder="1"/>
    <xf numFmtId="0" fontId="7" fillId="3" borderId="3" xfId="13" applyFont="1" applyFill="1" applyBorder="1" applyAlignment="1" applyProtection="1">
      <alignment horizontal="left" vertical="center"/>
      <protection locked="0"/>
    </xf>
    <xf numFmtId="0" fontId="7" fillId="3" borderId="3" xfId="13" applyFont="1" applyFill="1" applyBorder="1" applyAlignment="1" applyProtection="1">
      <alignment horizontal="left" vertical="center" wrapText="1" indent="3"/>
      <protection locked="0"/>
    </xf>
    <xf numFmtId="0" fontId="4" fillId="0" borderId="20" xfId="0" applyFont="1" applyBorder="1" applyAlignment="1">
      <alignment horizontal="center" vertical="center"/>
    </xf>
    <xf numFmtId="0" fontId="102" fillId="0" borderId="3" xfId="0" applyFont="1" applyBorder="1"/>
    <xf numFmtId="0" fontId="1" fillId="0" borderId="0" xfId="0" applyFont="1"/>
    <xf numFmtId="0" fontId="9" fillId="3" borderId="3" xfId="20960" applyFont="1" applyFill="1" applyBorder="1" applyAlignment="1">
      <alignment horizontal="left" wrapText="1" indent="1"/>
    </xf>
    <xf numFmtId="0" fontId="9" fillId="0" borderId="3" xfId="20960" applyFont="1" applyBorder="1" applyAlignment="1">
      <alignment horizontal="left" wrapText="1" indent="1"/>
    </xf>
    <xf numFmtId="0" fontId="103" fillId="0" borderId="3" xfId="20960" applyFont="1" applyBorder="1" applyAlignment="1">
      <alignment horizontal="center" vertical="center"/>
    </xf>
    <xf numFmtId="0" fontId="104" fillId="0" borderId="0" xfId="0" applyFont="1" applyAlignment="1">
      <alignment wrapText="1"/>
    </xf>
    <xf numFmtId="0" fontId="9" fillId="0" borderId="2" xfId="20960" applyFont="1" applyBorder="1" applyAlignment="1">
      <alignment horizontal="left" wrapText="1" indent="1"/>
    </xf>
    <xf numFmtId="0" fontId="15" fillId="0" borderId="17" xfId="11" applyFont="1" applyBorder="1" applyAlignment="1">
      <alignment horizontal="center" vertical="center"/>
    </xf>
    <xf numFmtId="0" fontId="9" fillId="0" borderId="0" xfId="11" applyFont="1" applyAlignment="1">
      <alignment horizontal="left"/>
    </xf>
    <xf numFmtId="0" fontId="18" fillId="0" borderId="0" xfId="11" applyFont="1" applyAlignment="1">
      <alignment horizontal="right"/>
    </xf>
    <xf numFmtId="0" fontId="0" fillId="0" borderId="16" xfId="0" applyBorder="1" applyAlignment="1">
      <alignment horizontal="center" vertical="center"/>
    </xf>
    <xf numFmtId="0" fontId="6" fillId="35" borderId="27" xfId="0" applyFont="1" applyFill="1" applyBorder="1" applyAlignment="1">
      <alignment wrapText="1"/>
    </xf>
    <xf numFmtId="0" fontId="4" fillId="0" borderId="9" xfId="0" applyFont="1" applyBorder="1" applyAlignment="1">
      <alignment vertical="center" wrapText="1"/>
    </xf>
    <xf numFmtId="0" fontId="6" fillId="35" borderId="9" xfId="0" applyFont="1" applyFill="1" applyBorder="1" applyAlignment="1">
      <alignment wrapText="1"/>
    </xf>
    <xf numFmtId="0" fontId="6" fillId="35" borderId="66" xfId="0" applyFont="1" applyFill="1" applyBorder="1" applyAlignment="1">
      <alignment wrapText="1"/>
    </xf>
    <xf numFmtId="0" fontId="15" fillId="0" borderId="0" xfId="11" applyFont="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xf numFmtId="0" fontId="4" fillId="0" borderId="9" xfId="0" applyFont="1" applyBorder="1" applyAlignment="1">
      <alignment wrapText="1"/>
    </xf>
    <xf numFmtId="0" fontId="4" fillId="0" borderId="22" xfId="0" applyFont="1" applyBorder="1" applyAlignment="1">
      <alignment horizontal="center" vertical="center" wrapText="1"/>
    </xf>
    <xf numFmtId="0" fontId="4" fillId="0" borderId="9" xfId="0" applyFont="1" applyBorder="1" applyAlignment="1">
      <alignment vertical="center"/>
    </xf>
    <xf numFmtId="0" fontId="10" fillId="0" borderId="0" xfId="11" applyFont="1" applyAlignment="1">
      <alignment horizontal="center"/>
    </xf>
    <xf numFmtId="0" fontId="4" fillId="0" borderId="6" xfId="0" applyFont="1" applyBorder="1" applyAlignment="1">
      <alignment horizontal="center" vertical="center" wrapText="1"/>
    </xf>
    <xf numFmtId="0" fontId="18" fillId="0" borderId="0" xfId="0" applyFont="1" applyAlignment="1" applyProtection="1">
      <alignment horizontal="right"/>
      <protection locked="0"/>
    </xf>
    <xf numFmtId="0" fontId="10" fillId="0" borderId="1" xfId="0" applyFont="1" applyBorder="1" applyAlignment="1">
      <alignment horizontal="center"/>
    </xf>
    <xf numFmtId="0" fontId="15" fillId="0" borderId="1" xfId="0" applyFont="1" applyBorder="1" applyAlignment="1">
      <alignment horizontal="center" vertical="center"/>
    </xf>
    <xf numFmtId="0" fontId="4" fillId="0" borderId="67" xfId="0" applyFont="1" applyBorder="1" applyAlignment="1">
      <alignment vertical="center" wrapText="1"/>
    </xf>
    <xf numFmtId="0" fontId="6" fillId="0" borderId="7" xfId="0" applyFont="1" applyBorder="1" applyAlignment="1">
      <alignment vertical="center" wrapText="1"/>
    </xf>
    <xf numFmtId="0" fontId="4" fillId="0" borderId="1" xfId="0" applyFont="1" applyBorder="1"/>
    <xf numFmtId="0" fontId="6" fillId="0" borderId="1" xfId="0" applyFont="1" applyBorder="1" applyAlignment="1">
      <alignment horizontal="center"/>
    </xf>
    <xf numFmtId="0" fontId="18" fillId="0" borderId="1" xfId="0" applyFont="1" applyBorder="1" applyAlignment="1">
      <alignment horizontal="center"/>
    </xf>
    <xf numFmtId="0" fontId="4" fillId="0" borderId="22" xfId="0" applyFont="1" applyBorder="1" applyAlignment="1">
      <alignment horizontal="center" vertical="center"/>
    </xf>
    <xf numFmtId="0" fontId="9" fillId="0" borderId="0" xfId="0" applyFont="1" applyAlignment="1">
      <alignment horizontal="left" wrapText="1"/>
    </xf>
    <xf numFmtId="0" fontId="9" fillId="0" borderId="1" xfId="11" applyFont="1" applyBorder="1"/>
    <xf numFmtId="0" fontId="15" fillId="0" borderId="1" xfId="11" applyFont="1" applyBorder="1" applyAlignment="1">
      <alignment horizontal="left" vertical="center"/>
    </xf>
    <xf numFmtId="0" fontId="7" fillId="3" borderId="3" xfId="20960" applyFont="1" applyFill="1" applyBorder="1" applyAlignment="1">
      <alignment horizontal="right" indent="1"/>
    </xf>
    <xf numFmtId="0" fontId="7" fillId="3" borderId="2" xfId="20960" applyFont="1" applyFill="1" applyBorder="1" applyAlignment="1">
      <alignment horizontal="right" indent="1"/>
    </xf>
    <xf numFmtId="193" fontId="9" fillId="2" borderId="23" xfId="0" applyNumberFormat="1" applyFont="1" applyFill="1" applyBorder="1" applyAlignment="1" applyProtection="1">
      <alignment vertical="center"/>
      <protection locked="0"/>
    </xf>
    <xf numFmtId="3" fontId="21" fillId="35" borderId="23" xfId="0" applyNumberFormat="1" applyFont="1" applyFill="1" applyBorder="1" applyAlignment="1">
      <alignment vertical="center" wrapText="1"/>
    </xf>
    <xf numFmtId="193" fontId="0" fillId="35" borderId="18" xfId="0" applyNumberFormat="1" applyFill="1" applyBorder="1" applyAlignment="1">
      <alignment horizontal="center" vertical="center"/>
    </xf>
    <xf numFmtId="193" fontId="0" fillId="0" borderId="20" xfId="0" applyNumberFormat="1" applyBorder="1"/>
    <xf numFmtId="193" fontId="0" fillId="0" borderId="20" xfId="0" applyNumberFormat="1" applyBorder="1" applyAlignment="1">
      <alignment wrapText="1"/>
    </xf>
    <xf numFmtId="193" fontId="0" fillId="35" borderId="20" xfId="0" applyNumberFormat="1" applyFill="1" applyBorder="1" applyAlignment="1">
      <alignment horizontal="center" vertical="center" wrapText="1"/>
    </xf>
    <xf numFmtId="193" fontId="0" fillId="35" borderId="24" xfId="0" applyNumberFormat="1" applyFill="1" applyBorder="1" applyAlignment="1">
      <alignment horizontal="center" vertical="center" wrapText="1"/>
    </xf>
    <xf numFmtId="193" fontId="7" fillId="35" borderId="20" xfId="2" applyNumberFormat="1" applyFont="1" applyFill="1" applyBorder="1" applyAlignment="1" applyProtection="1">
      <alignment vertical="top"/>
    </xf>
    <xf numFmtId="193" fontId="7" fillId="3" borderId="20" xfId="2" applyNumberFormat="1" applyFont="1" applyFill="1" applyBorder="1" applyAlignment="1" applyProtection="1">
      <alignment vertical="top"/>
      <protection locked="0"/>
    </xf>
    <xf numFmtId="193" fontId="7" fillId="35" borderId="20" xfId="2" applyNumberFormat="1" applyFont="1" applyFill="1" applyBorder="1" applyAlignment="1" applyProtection="1">
      <alignment vertical="top" wrapText="1"/>
    </xf>
    <xf numFmtId="193" fontId="7" fillId="3" borderId="20" xfId="2" applyNumberFormat="1" applyFont="1" applyFill="1" applyBorder="1" applyAlignment="1" applyProtection="1">
      <alignment vertical="top" wrapText="1"/>
      <protection locked="0"/>
    </xf>
    <xf numFmtId="193" fontId="7" fillId="35" borderId="20" xfId="2" applyNumberFormat="1" applyFont="1" applyFill="1" applyBorder="1" applyAlignment="1" applyProtection="1">
      <alignment vertical="top" wrapText="1"/>
      <protection locked="0"/>
    </xf>
    <xf numFmtId="193" fontId="7" fillId="35" borderId="24" xfId="2" applyNumberFormat="1" applyFont="1" applyFill="1" applyBorder="1" applyAlignment="1" applyProtection="1">
      <alignment vertical="top" wrapText="1"/>
    </xf>
    <xf numFmtId="193" fontId="4" fillId="0" borderId="3" xfId="0" applyNumberFormat="1" applyFont="1" applyBorder="1"/>
    <xf numFmtId="193" fontId="4" fillId="35" borderId="23" xfId="0" applyNumberFormat="1" applyFont="1" applyFill="1" applyBorder="1"/>
    <xf numFmtId="193" fontId="4" fillId="0" borderId="19" xfId="0" applyNumberFormat="1" applyFont="1" applyBorder="1"/>
    <xf numFmtId="193" fontId="4" fillId="0" borderId="20" xfId="0" applyNumberFormat="1" applyFont="1" applyBorder="1"/>
    <xf numFmtId="193" fontId="4" fillId="35" borderId="50" xfId="0" applyNumberFormat="1" applyFont="1" applyFill="1" applyBorder="1"/>
    <xf numFmtId="193" fontId="4" fillId="35" borderId="22" xfId="0" applyNumberFormat="1" applyFont="1" applyFill="1" applyBorder="1"/>
    <xf numFmtId="193" fontId="4" fillId="35" borderId="24" xfId="0" applyNumberFormat="1" applyFont="1" applyFill="1" applyBorder="1"/>
    <xf numFmtId="193" fontId="4" fillId="35" borderId="51" xfId="0" applyNumberFormat="1" applyFont="1" applyFill="1" applyBorder="1"/>
    <xf numFmtId="0" fontId="4" fillId="0" borderId="26" xfId="0" applyFont="1" applyBorder="1" applyAlignment="1">
      <alignment horizontal="center" vertical="center"/>
    </xf>
    <xf numFmtId="0" fontId="4" fillId="0" borderId="26" xfId="0" applyFont="1" applyBorder="1" applyAlignment="1">
      <alignment wrapText="1"/>
    </xf>
    <xf numFmtId="193" fontId="4" fillId="0" borderId="8" xfId="0" applyNumberFormat="1" applyFont="1" applyBorder="1"/>
    <xf numFmtId="193" fontId="4" fillId="0" borderId="21" xfId="0" applyNumberFormat="1" applyFont="1" applyBorder="1"/>
    <xf numFmtId="193" fontId="4" fillId="0" borderId="21" xfId="0" applyNumberFormat="1" applyFont="1" applyBorder="1" applyAlignment="1">
      <alignment wrapText="1"/>
    </xf>
    <xf numFmtId="0" fontId="4" fillId="0" borderId="3" xfId="0" applyFont="1" applyBorder="1" applyAlignment="1">
      <alignment horizontal="center" vertical="center" wrapText="1"/>
    </xf>
    <xf numFmtId="9" fontId="106" fillId="0" borderId="3" xfId="0" applyNumberFormat="1" applyFont="1" applyBorder="1" applyAlignment="1">
      <alignment horizontal="center" vertical="center"/>
    </xf>
    <xf numFmtId="0" fontId="6" fillId="0" borderId="0" xfId="0" applyFont="1" applyAlignment="1">
      <alignment horizontal="center" wrapText="1"/>
    </xf>
    <xf numFmtId="9" fontId="4" fillId="0" borderId="20" xfId="20961" applyFont="1" applyBorder="1"/>
    <xf numFmtId="9" fontId="4" fillId="35" borderId="24" xfId="20961" applyFont="1" applyFill="1" applyBorder="1"/>
    <xf numFmtId="167" fontId="6" fillId="35" borderId="23" xfId="0" applyNumberFormat="1" applyFont="1" applyFill="1" applyBorder="1" applyAlignment="1">
      <alignment horizontal="center" vertical="center"/>
    </xf>
    <xf numFmtId="0" fontId="9" fillId="0" borderId="16" xfId="0" applyFont="1" applyBorder="1" applyAlignment="1">
      <alignment horizontal="right" vertical="center" wrapText="1"/>
    </xf>
    <xf numFmtId="0" fontId="7" fillId="0" borderId="17" xfId="0" applyFont="1" applyBorder="1" applyAlignment="1">
      <alignment vertical="center" wrapText="1"/>
    </xf>
    <xf numFmtId="169" fontId="26" fillId="36" borderId="0" xfId="20"/>
    <xf numFmtId="169" fontId="26" fillId="36" borderId="70" xfId="20" applyBorder="1"/>
    <xf numFmtId="0" fontId="4" fillId="0" borderId="7" xfId="0" applyFont="1" applyBorder="1" applyAlignment="1">
      <alignment vertical="center"/>
    </xf>
    <xf numFmtId="0" fontId="4" fillId="0" borderId="77" xfId="0" applyFont="1" applyBorder="1" applyAlignment="1">
      <alignment vertical="center"/>
    </xf>
    <xf numFmtId="0" fontId="6" fillId="0" borderId="77" xfId="0" applyFont="1" applyBorder="1" applyAlignment="1">
      <alignment vertical="center"/>
    </xf>
    <xf numFmtId="0" fontId="4" fillId="0" borderId="17" xfId="0" applyFont="1" applyBorder="1" applyAlignment="1">
      <alignment vertical="center"/>
    </xf>
    <xf numFmtId="0" fontId="4" fillId="0" borderId="72" xfId="0" applyFont="1" applyBorder="1" applyAlignment="1">
      <alignment vertical="center"/>
    </xf>
    <xf numFmtId="0" fontId="4" fillId="0" borderId="74" xfId="0" applyFont="1" applyBorder="1" applyAlignment="1">
      <alignment vertical="center"/>
    </xf>
    <xf numFmtId="0" fontId="4" fillId="0" borderId="16" xfId="0" applyFont="1" applyBorder="1" applyAlignment="1">
      <alignment horizontal="center" vertical="center"/>
    </xf>
    <xf numFmtId="0" fontId="4" fillId="0" borderId="85" xfId="0" applyFont="1" applyBorder="1" applyAlignment="1">
      <alignment horizontal="center" vertical="center"/>
    </xf>
    <xf numFmtId="0" fontId="4" fillId="0" borderId="87" xfId="0" applyFont="1" applyBorder="1" applyAlignment="1">
      <alignment horizontal="center" vertical="center"/>
    </xf>
    <xf numFmtId="169" fontId="26" fillId="36" borderId="29" xfId="20" applyBorder="1"/>
    <xf numFmtId="169" fontId="26" fillId="36" borderId="89" xfId="20" applyBorder="1"/>
    <xf numFmtId="169" fontId="26" fillId="36" borderId="79" xfId="20" applyBorder="1"/>
    <xf numFmtId="169" fontId="26" fillId="36" borderId="54" xfId="20" applyBorder="1"/>
    <xf numFmtId="0" fontId="4" fillId="3" borderId="61" xfId="0" applyFont="1" applyFill="1" applyBorder="1" applyAlignment="1">
      <alignment horizontal="center" vertical="center"/>
    </xf>
    <xf numFmtId="0" fontId="4" fillId="3" borderId="0" xfId="0" applyFont="1" applyFill="1" applyAlignment="1">
      <alignment vertical="center"/>
    </xf>
    <xf numFmtId="0" fontId="4" fillId="0" borderId="67" xfId="0" applyFont="1" applyBorder="1" applyAlignment="1">
      <alignment horizontal="center" vertical="center"/>
    </xf>
    <xf numFmtId="0" fontId="4" fillId="3" borderId="75" xfId="0" applyFont="1" applyFill="1" applyBorder="1" applyAlignment="1">
      <alignment vertical="center"/>
    </xf>
    <xf numFmtId="0" fontId="14" fillId="3" borderId="90" xfId="0" applyFont="1" applyFill="1" applyBorder="1" applyAlignment="1">
      <alignment horizontal="left"/>
    </xf>
    <xf numFmtId="0" fontId="14" fillId="3" borderId="91" xfId="0" applyFont="1" applyFill="1" applyBorder="1" applyAlignment="1">
      <alignment horizontal="left"/>
    </xf>
    <xf numFmtId="0" fontId="4" fillId="0" borderId="77" xfId="0" applyFont="1" applyBorder="1" applyAlignment="1">
      <alignment horizontal="center" vertical="center" wrapText="1"/>
    </xf>
    <xf numFmtId="0" fontId="4" fillId="0" borderId="92" xfId="0" applyFont="1" applyBorder="1" applyAlignment="1">
      <alignment horizontal="center" vertical="center" wrapText="1"/>
    </xf>
    <xf numFmtId="0" fontId="6" fillId="3" borderId="93" xfId="0" applyFont="1" applyFill="1" applyBorder="1" applyAlignment="1">
      <alignment vertical="center"/>
    </xf>
    <xf numFmtId="0" fontId="4" fillId="3" borderId="21" xfId="0" applyFont="1" applyFill="1" applyBorder="1" applyAlignment="1">
      <alignment vertical="center"/>
    </xf>
    <xf numFmtId="0" fontId="4" fillId="0" borderId="94" xfId="0" applyFont="1" applyBorder="1" applyAlignment="1">
      <alignment horizontal="center" vertical="center"/>
    </xf>
    <xf numFmtId="0" fontId="6" fillId="0" borderId="23" xfId="0" applyFont="1" applyBorder="1" applyAlignment="1">
      <alignment vertical="center"/>
    </xf>
    <xf numFmtId="169" fontId="26" fillId="36" borderId="25" xfId="20" applyBorder="1"/>
    <xf numFmtId="0" fontId="4" fillId="0" borderId="7" xfId="0" applyFont="1" applyBorder="1" applyAlignment="1">
      <alignment horizontal="center" vertical="center" wrapText="1"/>
    </xf>
    <xf numFmtId="0" fontId="4" fillId="0" borderId="62" xfId="0" applyFont="1" applyBorder="1" applyAlignment="1">
      <alignment horizontal="center" vertical="center" wrapText="1"/>
    </xf>
    <xf numFmtId="0" fontId="7" fillId="0" borderId="16" xfId="11" applyFont="1" applyBorder="1" applyAlignment="1">
      <alignment vertical="center"/>
    </xf>
    <xf numFmtId="0" fontId="7" fillId="0" borderId="17" xfId="11" applyFont="1" applyBorder="1" applyAlignment="1">
      <alignment vertical="center"/>
    </xf>
    <xf numFmtId="0" fontId="15" fillId="0" borderId="18" xfId="11" applyFont="1" applyBorder="1" applyAlignment="1">
      <alignment horizontal="center" vertical="center"/>
    </xf>
    <xf numFmtId="0" fontId="0" fillId="0" borderId="94" xfId="0" applyBorder="1"/>
    <xf numFmtId="0" fontId="0" fillId="0" borderId="22" xfId="0" applyBorder="1"/>
    <xf numFmtId="0" fontId="6" fillId="35" borderId="95" xfId="0" applyFont="1" applyFill="1" applyBorder="1" applyAlignment="1">
      <alignment vertical="center" wrapText="1"/>
    </xf>
    <xf numFmtId="0" fontId="7" fillId="0" borderId="0" xfId="0" applyFont="1" applyAlignment="1">
      <alignment wrapText="1"/>
    </xf>
    <xf numFmtId="0" fontId="6" fillId="35" borderId="17" xfId="0" applyFont="1" applyFill="1" applyBorder="1" applyAlignment="1">
      <alignment horizontal="center" vertical="center" wrapText="1"/>
    </xf>
    <xf numFmtId="0" fontId="6" fillId="35" borderId="18" xfId="0" applyFont="1" applyFill="1" applyBorder="1" applyAlignment="1">
      <alignment horizontal="center" vertical="center" wrapText="1"/>
    </xf>
    <xf numFmtId="0" fontId="6" fillId="35" borderId="94" xfId="0" applyFont="1" applyFill="1" applyBorder="1" applyAlignment="1">
      <alignment horizontal="left" vertical="center" wrapText="1"/>
    </xf>
    <xf numFmtId="0" fontId="6" fillId="35" borderId="77" xfId="0" applyFont="1" applyFill="1" applyBorder="1" applyAlignment="1">
      <alignment horizontal="left" vertical="center" wrapText="1"/>
    </xf>
    <xf numFmtId="0" fontId="6" fillId="35" borderId="92" xfId="0" applyFont="1" applyFill="1" applyBorder="1" applyAlignment="1">
      <alignment horizontal="left" vertical="center" wrapText="1"/>
    </xf>
    <xf numFmtId="0" fontId="4" fillId="0" borderId="94" xfId="0" applyFont="1" applyBorder="1" applyAlignment="1">
      <alignment horizontal="right" vertical="center" wrapText="1"/>
    </xf>
    <xf numFmtId="0" fontId="4" fillId="0" borderId="77" xfId="0" applyFont="1" applyBorder="1" applyAlignment="1">
      <alignment horizontal="left" vertical="center" wrapText="1"/>
    </xf>
    <xf numFmtId="0" fontId="107" fillId="0" borderId="94" xfId="0" applyFont="1" applyBorder="1" applyAlignment="1">
      <alignment horizontal="right" vertical="center" wrapText="1"/>
    </xf>
    <xf numFmtId="0" fontId="107" fillId="0" borderId="77" xfId="0" applyFont="1" applyBorder="1" applyAlignment="1">
      <alignment horizontal="left" vertical="center" wrapText="1"/>
    </xf>
    <xf numFmtId="0" fontId="6" fillId="0" borderId="94" xfId="0" applyFont="1" applyBorder="1" applyAlignment="1">
      <alignment horizontal="left" vertical="center" wrapText="1"/>
    </xf>
    <xf numFmtId="0" fontId="6" fillId="0" borderId="0" xfId="21410" applyFont="1" applyAlignment="1" applyProtection="1">
      <alignment horizontal="left" vertical="center"/>
      <protection locked="0"/>
    </xf>
    <xf numFmtId="0" fontId="4" fillId="0" borderId="0" xfId="0" applyFont="1" applyAlignment="1">
      <alignment horizontal="left" vertical="center"/>
    </xf>
    <xf numFmtId="0" fontId="107" fillId="0" borderId="0" xfId="0" applyFont="1" applyAlignment="1">
      <alignment horizontal="left" vertical="center"/>
    </xf>
    <xf numFmtId="49" fontId="108" fillId="0" borderId="22" xfId="5" applyNumberFormat="1" applyFont="1" applyBorder="1" applyAlignment="1" applyProtection="1">
      <alignment horizontal="left" vertical="center"/>
      <protection locked="0"/>
    </xf>
    <xf numFmtId="0" fontId="109" fillId="0" borderId="23" xfId="9" applyFont="1" applyBorder="1" applyAlignment="1" applyProtection="1">
      <alignment horizontal="left" vertical="center" wrapText="1"/>
      <protection locked="0"/>
    </xf>
    <xf numFmtId="0" fontId="20" fillId="0" borderId="94" xfId="0" applyFont="1" applyBorder="1" applyAlignment="1">
      <alignment horizontal="center" vertical="center" wrapText="1"/>
    </xf>
    <xf numFmtId="3" fontId="21" fillId="35" borderId="77" xfId="0" applyNumberFormat="1" applyFont="1" applyFill="1" applyBorder="1" applyAlignment="1">
      <alignment vertical="center" wrapText="1"/>
    </xf>
    <xf numFmtId="14" fontId="7" fillId="3" borderId="77" xfId="8" quotePrefix="1" applyNumberFormat="1" applyFont="1" applyFill="1" applyBorder="1" applyAlignment="1" applyProtection="1">
      <alignment horizontal="left" vertical="center" wrapText="1" indent="2"/>
      <protection locked="0"/>
    </xf>
    <xf numFmtId="3" fontId="21" fillId="0" borderId="77" xfId="0" applyNumberFormat="1" applyFont="1" applyBorder="1" applyAlignment="1">
      <alignment vertical="center" wrapText="1"/>
    </xf>
    <xf numFmtId="14" fontId="7" fillId="3" borderId="77" xfId="8" quotePrefix="1" applyNumberFormat="1" applyFont="1" applyFill="1" applyBorder="1" applyAlignment="1" applyProtection="1">
      <alignment horizontal="left" vertical="center" wrapText="1" indent="3"/>
      <protection locked="0"/>
    </xf>
    <xf numFmtId="0" fontId="11" fillId="0" borderId="77" xfId="17" applyFill="1" applyBorder="1" applyAlignment="1" applyProtection="1"/>
    <xf numFmtId="49" fontId="107" fillId="0" borderId="94" xfId="0" applyNumberFormat="1" applyFont="1" applyBorder="1" applyAlignment="1">
      <alignment horizontal="right" vertical="center" wrapText="1"/>
    </xf>
    <xf numFmtId="0" fontId="7" fillId="3" borderId="77" xfId="20960" applyFont="1" applyFill="1" applyBorder="1"/>
    <xf numFmtId="0" fontId="103" fillId="0" borderId="77" xfId="20960" applyFont="1" applyBorder="1" applyAlignment="1">
      <alignment horizontal="center" vertical="center"/>
    </xf>
    <xf numFmtId="0" fontId="4" fillId="0" borderId="77" xfId="0" applyFont="1" applyBorder="1"/>
    <xf numFmtId="0" fontId="11" fillId="0" borderId="77" xfId="17" applyFill="1" applyBorder="1" applyAlignment="1" applyProtection="1">
      <alignment horizontal="left" vertical="center" wrapText="1"/>
    </xf>
    <xf numFmtId="49" fontId="107" fillId="0" borderId="77" xfId="0" applyNumberFormat="1" applyFont="1" applyBorder="1" applyAlignment="1">
      <alignment horizontal="right" vertical="center" wrapText="1"/>
    </xf>
    <xf numFmtId="0" fontId="11" fillId="0" borderId="77" xfId="17" applyFill="1" applyBorder="1" applyAlignment="1" applyProtection="1">
      <alignment horizontal="left" vertical="center"/>
    </xf>
    <xf numFmtId="10" fontId="7" fillId="0" borderId="77" xfId="20961" applyNumberFormat="1" applyFont="1" applyFill="1" applyBorder="1" applyAlignment="1">
      <alignment horizontal="left" vertical="center" wrapText="1"/>
    </xf>
    <xf numFmtId="10" fontId="4" fillId="0" borderId="77" xfId="20961" applyNumberFormat="1" applyFont="1" applyFill="1" applyBorder="1" applyAlignment="1">
      <alignment horizontal="left" vertical="center" wrapText="1"/>
    </xf>
    <xf numFmtId="10" fontId="6" fillId="35" borderId="77" xfId="0" applyNumberFormat="1" applyFont="1" applyFill="1" applyBorder="1" applyAlignment="1">
      <alignment horizontal="left" vertical="center" wrapText="1"/>
    </xf>
    <xf numFmtId="10" fontId="107" fillId="0" borderId="77" xfId="20961" applyNumberFormat="1" applyFont="1" applyFill="1" applyBorder="1" applyAlignment="1">
      <alignment horizontal="left" vertical="center" wrapText="1"/>
    </xf>
    <xf numFmtId="10" fontId="6" fillId="35" borderId="77" xfId="20961" applyNumberFormat="1" applyFont="1" applyFill="1" applyBorder="1" applyAlignment="1">
      <alignment horizontal="left" vertical="center" wrapText="1"/>
    </xf>
    <xf numFmtId="10" fontId="6" fillId="35" borderId="77" xfId="0" applyNumberFormat="1" applyFont="1" applyFill="1" applyBorder="1" applyAlignment="1">
      <alignment horizontal="center" vertical="center" wrapText="1"/>
    </xf>
    <xf numFmtId="10" fontId="109" fillId="0" borderId="23" xfId="20961" applyNumberFormat="1" applyFont="1" applyFill="1" applyBorder="1" applyAlignment="1" applyProtection="1">
      <alignment horizontal="left" vertical="center"/>
    </xf>
    <xf numFmtId="43" fontId="7" fillId="0" borderId="0" xfId="7" applyFont="1"/>
    <xf numFmtId="0" fontId="106" fillId="0" borderId="0" xfId="0" applyFont="1" applyAlignment="1">
      <alignment wrapText="1"/>
    </xf>
    <xf numFmtId="0" fontId="10" fillId="0" borderId="26" xfId="0" applyFont="1" applyBorder="1" applyAlignment="1">
      <alignment horizontal="center" wrapText="1"/>
    </xf>
    <xf numFmtId="0" fontId="10" fillId="0" borderId="8" xfId="0" applyFont="1" applyBorder="1" applyAlignment="1">
      <alignment horizontal="center" vertical="center" wrapText="1"/>
    </xf>
    <xf numFmtId="0" fontId="9" fillId="0" borderId="94" xfId="0" applyFont="1" applyBorder="1" applyAlignment="1">
      <alignment horizontal="right" vertical="center" wrapText="1"/>
    </xf>
    <xf numFmtId="0" fontId="7" fillId="0" borderId="77" xfId="0" applyFont="1" applyBorder="1" applyAlignment="1">
      <alignment vertical="center" wrapText="1"/>
    </xf>
    <xf numFmtId="0" fontId="4" fillId="0" borderId="77" xfId="0" applyFont="1" applyBorder="1" applyAlignment="1">
      <alignment vertical="center" wrapText="1"/>
    </xf>
    <xf numFmtId="0" fontId="4" fillId="0" borderId="77" xfId="0" applyFont="1" applyBorder="1" applyAlignment="1">
      <alignment horizontal="left" vertical="center" wrapText="1" indent="2"/>
    </xf>
    <xf numFmtId="0" fontId="6" fillId="0" borderId="23" xfId="0" applyFont="1" applyBorder="1" applyAlignment="1">
      <alignment vertical="center" wrapText="1"/>
    </xf>
    <xf numFmtId="0" fontId="4" fillId="0" borderId="92" xfId="0" applyFont="1" applyBorder="1"/>
    <xf numFmtId="0" fontId="4" fillId="0" borderId="24" xfId="0" applyFont="1" applyBorder="1"/>
    <xf numFmtId="0" fontId="9" fillId="0" borderId="92" xfId="0" applyFont="1" applyBorder="1"/>
    <xf numFmtId="0" fontId="9" fillId="0" borderId="92" xfId="0" applyFont="1" applyBorder="1" applyAlignment="1">
      <alignment wrapText="1"/>
    </xf>
    <xf numFmtId="0" fontId="10" fillId="0" borderId="18" xfId="0" applyFont="1" applyBorder="1" applyAlignment="1">
      <alignment horizontal="center"/>
    </xf>
    <xf numFmtId="0" fontId="10" fillId="0" borderId="92" xfId="0" applyFont="1" applyBorder="1" applyAlignment="1">
      <alignment horizontal="center" vertical="center" wrapText="1"/>
    </xf>
    <xf numFmtId="0" fontId="2" fillId="0" borderId="17" xfId="0" applyFont="1" applyBorder="1" applyAlignment="1">
      <alignment horizontal="left" vertical="center" wrapText="1" indent="1"/>
    </xf>
    <xf numFmtId="0" fontId="2" fillId="0" borderId="18" xfId="0" applyFont="1" applyBorder="1" applyAlignment="1">
      <alignment horizontal="left" vertical="center" wrapText="1" indent="1"/>
    </xf>
    <xf numFmtId="0" fontId="9" fillId="0" borderId="94" xfId="0" applyFont="1" applyBorder="1" applyAlignment="1">
      <alignment horizontal="center" vertical="center" wrapText="1"/>
    </xf>
    <xf numFmtId="0" fontId="15" fillId="0" borderId="77" xfId="0" applyFont="1" applyBorder="1" applyAlignment="1">
      <alignment horizontal="center" vertical="center" wrapText="1"/>
    </xf>
    <xf numFmtId="0" fontId="16" fillId="0" borderId="77" xfId="0" applyFont="1" applyBorder="1" applyAlignment="1">
      <alignment horizontal="left" vertical="center" wrapText="1"/>
    </xf>
    <xf numFmtId="193" fontId="7" fillId="0" borderId="77" xfId="0" applyNumberFormat="1" applyFont="1" applyBorder="1" applyAlignment="1" applyProtection="1">
      <alignment vertical="center" wrapText="1"/>
      <protection locked="0"/>
    </xf>
    <xf numFmtId="193" fontId="4" fillId="0" borderId="77" xfId="0" applyNumberFormat="1" applyFont="1" applyBorder="1" applyAlignment="1" applyProtection="1">
      <alignment vertical="center" wrapText="1"/>
      <protection locked="0"/>
    </xf>
    <xf numFmtId="193" fontId="4" fillId="0" borderId="92" xfId="0" applyNumberFormat="1" applyFont="1" applyBorder="1" applyAlignment="1" applyProtection="1">
      <alignment vertical="center" wrapText="1"/>
      <protection locked="0"/>
    </xf>
    <xf numFmtId="193" fontId="7" fillId="0" borderId="77" xfId="0" applyNumberFormat="1" applyFont="1" applyBorder="1" applyAlignment="1" applyProtection="1">
      <alignment horizontal="right" vertical="center" wrapText="1"/>
      <protection locked="0"/>
    </xf>
    <xf numFmtId="0" fontId="9" fillId="2" borderId="94" xfId="0" applyFont="1" applyFill="1" applyBorder="1" applyAlignment="1">
      <alignment horizontal="right" vertical="center"/>
    </xf>
    <xf numFmtId="0" fontId="9" fillId="2" borderId="77" xfId="0" applyFont="1" applyFill="1" applyBorder="1" applyAlignment="1">
      <alignment vertical="center"/>
    </xf>
    <xf numFmtId="193" fontId="9" fillId="2" borderId="77" xfId="0" applyNumberFormat="1" applyFont="1" applyFill="1" applyBorder="1" applyAlignment="1" applyProtection="1">
      <alignment vertical="center"/>
      <protection locked="0"/>
    </xf>
    <xf numFmtId="193" fontId="17" fillId="2" borderId="77" xfId="0" applyNumberFormat="1" applyFont="1" applyFill="1" applyBorder="1" applyAlignment="1" applyProtection="1">
      <alignment vertical="center"/>
      <protection locked="0"/>
    </xf>
    <xf numFmtId="193" fontId="17" fillId="2" borderId="92" xfId="0" applyNumberFormat="1" applyFont="1" applyFill="1" applyBorder="1" applyAlignment="1" applyProtection="1">
      <alignment vertical="center"/>
      <protection locked="0"/>
    </xf>
    <xf numFmtId="193" fontId="9" fillId="2" borderId="92" xfId="0" applyNumberFormat="1" applyFont="1" applyFill="1" applyBorder="1" applyAlignment="1" applyProtection="1">
      <alignment vertical="center"/>
      <protection locked="0"/>
    </xf>
    <xf numFmtId="0" fontId="15" fillId="0" borderId="94" xfId="0" applyFont="1" applyBorder="1" applyAlignment="1">
      <alignment horizontal="center" vertical="center" wrapText="1"/>
    </xf>
    <xf numFmtId="14" fontId="4" fillId="0" borderId="0" xfId="0" applyNumberFormat="1" applyFont="1"/>
    <xf numFmtId="10" fontId="4" fillId="0" borderId="77" xfId="20961" applyNumberFormat="1" applyFont="1" applyFill="1" applyBorder="1" applyAlignment="1" applyProtection="1">
      <alignment horizontal="right" vertical="center" wrapText="1"/>
      <protection locked="0"/>
    </xf>
    <xf numFmtId="10" fontId="4" fillId="0" borderId="77" xfId="20961" applyNumberFormat="1" applyFont="1" applyBorder="1" applyAlignment="1" applyProtection="1">
      <alignment vertical="center" wrapText="1"/>
      <protection locked="0"/>
    </xf>
    <xf numFmtId="10" fontId="4" fillId="0" borderId="92" xfId="20961" applyNumberFormat="1" applyFont="1" applyBorder="1" applyAlignment="1" applyProtection="1">
      <alignment vertical="center" wrapText="1"/>
      <protection locked="0"/>
    </xf>
    <xf numFmtId="0" fontId="4" fillId="3" borderId="53" xfId="0" applyFont="1" applyFill="1" applyBorder="1"/>
    <xf numFmtId="0" fontId="4" fillId="3" borderId="97" xfId="0" applyFont="1" applyFill="1" applyBorder="1" applyAlignment="1">
      <alignment wrapText="1"/>
    </xf>
    <xf numFmtId="0" fontId="4" fillId="3" borderId="98" xfId="0" applyFont="1" applyFill="1" applyBorder="1"/>
    <xf numFmtId="0" fontId="6" fillId="3" borderId="11" xfId="0" applyFont="1" applyFill="1" applyBorder="1" applyAlignment="1">
      <alignment horizontal="center" wrapText="1"/>
    </xf>
    <xf numFmtId="0" fontId="4" fillId="0" borderId="77" xfId="0" applyFont="1" applyBorder="1" applyAlignment="1">
      <alignment horizontal="center"/>
    </xf>
    <xf numFmtId="0" fontId="4" fillId="3" borderId="61" xfId="0" applyFont="1" applyFill="1" applyBorder="1"/>
    <xf numFmtId="0" fontId="6" fillId="3" borderId="0" xfId="0" applyFont="1" applyFill="1" applyAlignment="1">
      <alignment horizontal="center" wrapText="1"/>
    </xf>
    <xf numFmtId="0" fontId="4" fillId="3" borderId="0" xfId="0" applyFont="1" applyFill="1" applyAlignment="1">
      <alignment horizontal="center"/>
    </xf>
    <xf numFmtId="0" fontId="4" fillId="3" borderId="70" xfId="0" applyFont="1" applyFill="1" applyBorder="1" applyAlignment="1">
      <alignment horizontal="center" vertical="center" wrapText="1"/>
    </xf>
    <xf numFmtId="0" fontId="4" fillId="0" borderId="94" xfId="0" applyFont="1" applyBorder="1"/>
    <xf numFmtId="0" fontId="4" fillId="0" borderId="77" xfId="0" applyFont="1" applyBorder="1" applyAlignment="1">
      <alignment wrapText="1"/>
    </xf>
    <xf numFmtId="164" fontId="4" fillId="0" borderId="77" xfId="7" applyNumberFormat="1" applyFont="1" applyBorder="1"/>
    <xf numFmtId="164" fontId="4" fillId="0" borderId="92" xfId="7" applyNumberFormat="1" applyFont="1" applyBorder="1"/>
    <xf numFmtId="0" fontId="14" fillId="0" borderId="77" xfId="0" applyFont="1" applyBorder="1" applyAlignment="1">
      <alignment horizontal="left" wrapText="1" indent="2"/>
    </xf>
    <xf numFmtId="169" fontId="26" fillId="36" borderId="77" xfId="20" applyBorder="1"/>
    <xf numFmtId="164" fontId="4" fillId="0" borderId="77" xfId="7" applyNumberFormat="1" applyFont="1" applyBorder="1" applyAlignment="1">
      <alignment vertical="center"/>
    </xf>
    <xf numFmtId="0" fontId="6" fillId="0" borderId="94" xfId="0" applyFont="1" applyBorder="1"/>
    <xf numFmtId="0" fontId="6" fillId="0" borderId="77" xfId="0" applyFont="1" applyBorder="1" applyAlignment="1">
      <alignment wrapText="1"/>
    </xf>
    <xf numFmtId="164" fontId="6" fillId="0" borderId="92" xfId="7" applyNumberFormat="1" applyFont="1" applyBorder="1"/>
    <xf numFmtId="0" fontId="3" fillId="3" borderId="61" xfId="0" applyFont="1" applyFill="1" applyBorder="1" applyAlignment="1">
      <alignment horizontal="left"/>
    </xf>
    <xf numFmtId="164" fontId="4" fillId="3" borderId="0" xfId="7" applyNumberFormat="1" applyFont="1" applyFill="1" applyBorder="1"/>
    <xf numFmtId="164" fontId="4" fillId="3" borderId="0" xfId="7" applyNumberFormat="1" applyFont="1" applyFill="1" applyBorder="1" applyAlignment="1">
      <alignment vertical="center"/>
    </xf>
    <xf numFmtId="164" fontId="4" fillId="3" borderId="70" xfId="7" applyNumberFormat="1" applyFont="1" applyFill="1" applyBorder="1"/>
    <xf numFmtId="164" fontId="4" fillId="0" borderId="77" xfId="7" applyNumberFormat="1" applyFont="1" applyFill="1" applyBorder="1"/>
    <xf numFmtId="164" fontId="4" fillId="0" borderId="77" xfId="7" applyNumberFormat="1" applyFont="1" applyFill="1" applyBorder="1" applyAlignment="1">
      <alignment vertical="center"/>
    </xf>
    <xf numFmtId="0" fontId="14" fillId="0" borderId="77" xfId="0" applyFont="1" applyBorder="1" applyAlignment="1">
      <alignment horizontal="left" wrapText="1" indent="4"/>
    </xf>
    <xf numFmtId="0" fontId="4" fillId="3" borderId="0" xfId="0" applyFont="1" applyFill="1" applyAlignment="1">
      <alignment wrapText="1"/>
    </xf>
    <xf numFmtId="0" fontId="4" fillId="3" borderId="0" xfId="0" applyFont="1" applyFill="1"/>
    <xf numFmtId="0" fontId="4" fillId="3" borderId="70" xfId="0" applyFont="1" applyFill="1" applyBorder="1"/>
    <xf numFmtId="0" fontId="6" fillId="0" borderId="22" xfId="0" applyFont="1" applyBorder="1"/>
    <xf numFmtId="0" fontId="6" fillId="0" borderId="23" xfId="0" applyFont="1" applyBorder="1" applyAlignment="1">
      <alignment wrapText="1"/>
    </xf>
    <xf numFmtId="169" fontId="26" fillId="36" borderId="95" xfId="20" applyBorder="1"/>
    <xf numFmtId="10" fontId="6" fillId="0" borderId="24" xfId="20961" applyNumberFormat="1" applyFont="1" applyBorder="1"/>
    <xf numFmtId="0" fontId="9" fillId="2" borderId="85" xfId="0" applyFont="1" applyFill="1" applyBorder="1" applyAlignment="1">
      <alignment horizontal="right" vertical="center"/>
    </xf>
    <xf numFmtId="0" fontId="9" fillId="2" borderId="72" xfId="0" applyFont="1" applyFill="1" applyBorder="1" applyAlignment="1">
      <alignment vertical="center"/>
    </xf>
    <xf numFmtId="193" fontId="17" fillId="2" borderId="72" xfId="0" applyNumberFormat="1" applyFont="1" applyFill="1" applyBorder="1" applyAlignment="1" applyProtection="1">
      <alignment vertical="center"/>
      <protection locked="0"/>
    </xf>
    <xf numFmtId="193" fontId="17" fillId="2" borderId="86" xfId="0" applyNumberFormat="1" applyFont="1" applyFill="1" applyBorder="1" applyAlignment="1" applyProtection="1">
      <alignment vertical="center"/>
      <protection locked="0"/>
    </xf>
    <xf numFmtId="0" fontId="9" fillId="0" borderId="77" xfId="0" applyFont="1" applyBorder="1" applyAlignment="1">
      <alignment horizontal="left" vertical="center" wrapText="1"/>
    </xf>
    <xf numFmtId="0" fontId="6" fillId="3" borderId="0" xfId="0" applyFont="1" applyFill="1" applyAlignment="1">
      <alignment horizontal="center"/>
    </xf>
    <xf numFmtId="0" fontId="114" fillId="0" borderId="0" xfId="11" applyFont="1"/>
    <xf numFmtId="0" fontId="115" fillId="0" borderId="0" xfId="0" applyFont="1"/>
    <xf numFmtId="0" fontId="116" fillId="0" borderId="0" xfId="11" applyFont="1"/>
    <xf numFmtId="0" fontId="115" fillId="0" borderId="0" xfId="0" applyFont="1" applyAlignment="1">
      <alignment wrapText="1"/>
    </xf>
    <xf numFmtId="0" fontId="118" fillId="0" borderId="0" xfId="0" applyFont="1"/>
    <xf numFmtId="0" fontId="115" fillId="0" borderId="0" xfId="0" applyFont="1" applyAlignment="1">
      <alignment horizontal="left"/>
    </xf>
    <xf numFmtId="0" fontId="117" fillId="0" borderId="108" xfId="0" applyFont="1" applyBorder="1" applyAlignment="1">
      <alignment horizontal="left" vertical="center" wrapText="1"/>
    </xf>
    <xf numFmtId="0" fontId="123" fillId="0" borderId="0" xfId="0" applyFont="1"/>
    <xf numFmtId="0" fontId="115" fillId="0" borderId="0" xfId="0" applyFont="1" applyAlignment="1">
      <alignment horizontal="left" vertical="top" wrapText="1"/>
    </xf>
    <xf numFmtId="193" fontId="7" fillId="3" borderId="92" xfId="2" applyNumberFormat="1" applyFont="1" applyFill="1" applyBorder="1" applyAlignment="1" applyProtection="1">
      <alignment vertical="top" wrapText="1"/>
      <protection locked="0"/>
    </xf>
    <xf numFmtId="0" fontId="9" fillId="0" borderId="77" xfId="0" applyFont="1" applyBorder="1" applyAlignment="1">
      <alignment horizontal="center" vertical="center" wrapText="1"/>
    </xf>
    <xf numFmtId="0" fontId="3" fillId="0" borderId="77" xfId="0" applyFont="1" applyBorder="1" applyAlignment="1">
      <alignment horizontal="center" vertical="center"/>
    </xf>
    <xf numFmtId="0" fontId="129" fillId="0" borderId="77" xfId="21414" applyFont="1" applyBorder="1" applyAlignment="1">
      <alignment horizontal="left" vertical="center" wrapText="1" indent="1"/>
    </xf>
    <xf numFmtId="0" fontId="128" fillId="0" borderId="77" xfId="21414" applyFont="1" applyBorder="1" applyAlignment="1">
      <alignment horizontal="left" vertical="center" wrapText="1"/>
    </xf>
    <xf numFmtId="0" fontId="130" fillId="0" borderId="77" xfId="21414" applyFont="1" applyBorder="1" applyAlignment="1">
      <alignment horizontal="center" vertical="center" wrapText="1"/>
    </xf>
    <xf numFmtId="0" fontId="128" fillId="3" borderId="115" xfId="0" applyFont="1" applyFill="1" applyBorder="1" applyAlignment="1">
      <alignment horizontal="left" vertical="center" wrapText="1"/>
    </xf>
    <xf numFmtId="0" fontId="130" fillId="0" borderId="116" xfId="21414" applyFont="1" applyBorder="1" applyAlignment="1">
      <alignment horizontal="center" vertical="center" wrapText="1"/>
    </xf>
    <xf numFmtId="0" fontId="131" fillId="0" borderId="116" xfId="0" applyFont="1" applyBorder="1" applyAlignment="1">
      <alignment horizontal="left"/>
    </xf>
    <xf numFmtId="0" fontId="128" fillId="0" borderId="116" xfId="0" applyFont="1" applyBorder="1" applyAlignment="1">
      <alignment horizontal="left" vertical="center" wrapText="1"/>
    </xf>
    <xf numFmtId="0" fontId="0" fillId="0" borderId="0" xfId="0" applyAlignment="1">
      <alignment horizontal="left" vertical="center"/>
    </xf>
    <xf numFmtId="0" fontId="9" fillId="0" borderId="116" xfId="0" applyFont="1" applyBorder="1" applyAlignment="1">
      <alignment horizontal="center" vertical="center" wrapText="1"/>
    </xf>
    <xf numFmtId="0" fontId="0" fillId="0" borderId="116" xfId="0" applyBorder="1" applyAlignment="1">
      <alignment horizontal="center"/>
    </xf>
    <xf numFmtId="0" fontId="15" fillId="0" borderId="116" xfId="0" applyFont="1" applyBorder="1" applyAlignment="1">
      <alignment vertical="center" wrapText="1"/>
    </xf>
    <xf numFmtId="0" fontId="7" fillId="0" borderId="116" xfId="0" applyFont="1" applyBorder="1" applyAlignment="1">
      <alignment horizontal="left" vertical="center" wrapText="1" indent="1"/>
    </xf>
    <xf numFmtId="0" fontId="3" fillId="0" borderId="116" xfId="0" applyFont="1" applyBorder="1" applyAlignment="1">
      <alignment vertical="center"/>
    </xf>
    <xf numFmtId="0" fontId="132" fillId="0" borderId="116" xfId="0" applyFont="1" applyBorder="1" applyAlignment="1" applyProtection="1">
      <alignment horizontal="left" vertical="center" indent="1"/>
      <protection locked="0"/>
    </xf>
    <xf numFmtId="0" fontId="133" fillId="0" borderId="116" xfId="0" applyFont="1" applyBorder="1" applyAlignment="1" applyProtection="1">
      <alignment horizontal="left" vertical="center" indent="3"/>
      <protection locked="0"/>
    </xf>
    <xf numFmtId="0" fontId="134" fillId="0" borderId="116" xfId="0" applyFont="1" applyBorder="1" applyAlignment="1" applyProtection="1">
      <alignment horizontal="left" vertical="center" indent="3"/>
      <protection locked="0"/>
    </xf>
    <xf numFmtId="0" fontId="3" fillId="0" borderId="116" xfId="0" applyFont="1" applyBorder="1"/>
    <xf numFmtId="0" fontId="0" fillId="0" borderId="0" xfId="0" applyAlignment="1">
      <alignment horizontal="center"/>
    </xf>
    <xf numFmtId="0" fontId="0" fillId="0" borderId="116" xfId="0" applyBorder="1" applyAlignment="1">
      <alignment horizontal="center" vertical="center"/>
    </xf>
    <xf numFmtId="43" fontId="4" fillId="0" borderId="116" xfId="7" applyFont="1" applyFill="1" applyBorder="1" applyAlignment="1">
      <alignment vertical="center" wrapText="1"/>
    </xf>
    <xf numFmtId="43" fontId="4" fillId="0" borderId="77" xfId="7" applyFont="1" applyBorder="1" applyAlignment="1">
      <alignment vertical="center"/>
    </xf>
    <xf numFmtId="43" fontId="4" fillId="0" borderId="116" xfId="7" applyFont="1" applyBorder="1" applyAlignment="1">
      <alignment vertical="center"/>
    </xf>
    <xf numFmtId="0" fontId="118" fillId="0" borderId="116" xfId="0" applyFont="1" applyBorder="1"/>
    <xf numFmtId="49" fontId="120" fillId="0" borderId="116" xfId="5" applyNumberFormat="1" applyFont="1" applyBorder="1" applyAlignment="1" applyProtection="1">
      <alignment horizontal="right" vertical="center"/>
      <protection locked="0"/>
    </xf>
    <xf numFmtId="0" fontId="119" fillId="3" borderId="116" xfId="13" applyFont="1" applyFill="1" applyBorder="1" applyAlignment="1" applyProtection="1">
      <alignment horizontal="left" vertical="center" wrapText="1"/>
      <protection locked="0"/>
    </xf>
    <xf numFmtId="49" fontId="119" fillId="3" borderId="116" xfId="5" applyNumberFormat="1" applyFont="1" applyFill="1" applyBorder="1" applyAlignment="1" applyProtection="1">
      <alignment horizontal="right" vertical="center"/>
      <protection locked="0"/>
    </xf>
    <xf numFmtId="0" fontId="119" fillId="0" borderId="116" xfId="13" applyFont="1" applyBorder="1" applyAlignment="1" applyProtection="1">
      <alignment horizontal="left" vertical="center" wrapText="1"/>
      <protection locked="0"/>
    </xf>
    <xf numFmtId="49" fontId="119" fillId="0" borderId="116" xfId="5" applyNumberFormat="1" applyFont="1" applyBorder="1" applyAlignment="1" applyProtection="1">
      <alignment horizontal="right" vertical="center"/>
      <protection locked="0"/>
    </xf>
    <xf numFmtId="0" fontId="121" fillId="0" borderId="116" xfId="13" applyFont="1" applyBorder="1" applyAlignment="1" applyProtection="1">
      <alignment horizontal="left" vertical="center" wrapText="1"/>
      <protection locked="0"/>
    </xf>
    <xf numFmtId="0" fontId="118" fillId="0" borderId="116" xfId="0" applyFont="1" applyBorder="1" applyAlignment="1">
      <alignment horizontal="center" vertical="center" wrapText="1"/>
    </xf>
    <xf numFmtId="0" fontId="114" fillId="0" borderId="123" xfId="0" applyFont="1" applyBorder="1"/>
    <xf numFmtId="0" fontId="114" fillId="0" borderId="123" xfId="0" applyFont="1" applyBorder="1" applyAlignment="1">
      <alignment horizontal="left" indent="8"/>
    </xf>
    <xf numFmtId="0" fontId="114" fillId="0" borderId="123" xfId="0" applyFont="1" applyBorder="1" applyAlignment="1">
      <alignment wrapText="1"/>
    </xf>
    <xf numFmtId="0" fontId="117" fillId="0" borderId="123" xfId="0" applyFont="1" applyBorder="1"/>
    <xf numFmtId="49" fontId="120" fillId="0" borderId="123" xfId="5" applyNumberFormat="1" applyFont="1" applyBorder="1" applyAlignment="1" applyProtection="1">
      <alignment horizontal="right" vertical="center" wrapText="1"/>
      <protection locked="0"/>
    </xf>
    <xf numFmtId="49" fontId="119" fillId="3" borderId="123" xfId="5" applyNumberFormat="1" applyFont="1" applyFill="1" applyBorder="1" applyAlignment="1" applyProtection="1">
      <alignment horizontal="right" vertical="center" wrapText="1"/>
      <protection locked="0"/>
    </xf>
    <xf numFmtId="49" fontId="119" fillId="0" borderId="123" xfId="5" applyNumberFormat="1" applyFont="1" applyBorder="1" applyAlignment="1" applyProtection="1">
      <alignment horizontal="right" vertical="center" wrapText="1"/>
      <protection locked="0"/>
    </xf>
    <xf numFmtId="0" fontId="114" fillId="0" borderId="123" xfId="0" applyFont="1" applyBorder="1" applyAlignment="1">
      <alignment horizontal="center" vertical="center" wrapText="1"/>
    </xf>
    <xf numFmtId="0" fontId="114" fillId="0" borderId="124" xfId="0" applyFont="1" applyBorder="1" applyAlignment="1">
      <alignment horizontal="center" vertical="center" wrapText="1"/>
    </xf>
    <xf numFmtId="0" fontId="114" fillId="0" borderId="123" xfId="0" applyFont="1" applyBorder="1" applyAlignment="1">
      <alignment horizontal="center" vertical="center"/>
    </xf>
    <xf numFmtId="0" fontId="114" fillId="0" borderId="0" xfId="0" applyFont="1"/>
    <xf numFmtId="0" fontId="114" fillId="0" borderId="0" xfId="0" applyFont="1" applyAlignment="1">
      <alignment wrapText="1"/>
    </xf>
    <xf numFmtId="14" fontId="114" fillId="0" borderId="0" xfId="0" applyNumberFormat="1" applyFont="1"/>
    <xf numFmtId="0" fontId="114" fillId="0" borderId="123" xfId="0" applyFont="1" applyBorder="1" applyAlignment="1">
      <alignment horizontal="left" vertical="center" wrapText="1"/>
    </xf>
    <xf numFmtId="0" fontId="117" fillId="0" borderId="123" xfId="0" applyFont="1" applyBorder="1" applyAlignment="1">
      <alignment horizontal="left" wrapText="1" indent="1"/>
    </xf>
    <xf numFmtId="0" fontId="117" fillId="0" borderId="123" xfId="0" applyFont="1" applyBorder="1" applyAlignment="1">
      <alignment horizontal="left" vertical="center" indent="1"/>
    </xf>
    <xf numFmtId="0" fontId="114" fillId="0" borderId="123" xfId="0" applyFont="1" applyBorder="1" applyAlignment="1">
      <alignment horizontal="left" wrapText="1" indent="1"/>
    </xf>
    <xf numFmtId="0" fontId="114" fillId="0" borderId="123" xfId="0" applyFont="1" applyBorder="1" applyAlignment="1">
      <alignment horizontal="left" indent="1"/>
    </xf>
    <xf numFmtId="0" fontId="114" fillId="0" borderId="123" xfId="0" applyFont="1" applyBorder="1" applyAlignment="1">
      <alignment horizontal="left" wrapText="1" indent="4"/>
    </xf>
    <xf numFmtId="0" fontId="114" fillId="0" borderId="123" xfId="0" applyFont="1" applyBorder="1" applyAlignment="1">
      <alignment horizontal="left" indent="3"/>
    </xf>
    <xf numFmtId="0" fontId="117" fillId="0" borderId="123" xfId="0" applyFont="1" applyBorder="1" applyAlignment="1">
      <alignment horizontal="left" indent="1"/>
    </xf>
    <xf numFmtId="0" fontId="118" fillId="0" borderId="123" xfId="0" applyFont="1" applyBorder="1" applyAlignment="1">
      <alignment horizontal="center" vertical="center" wrapText="1"/>
    </xf>
    <xf numFmtId="0" fontId="117" fillId="0" borderId="7" xfId="0" applyFont="1" applyBorder="1"/>
    <xf numFmtId="0" fontId="114" fillId="0" borderId="123" xfId="0" applyFont="1" applyBorder="1" applyAlignment="1">
      <alignment horizontal="left" wrapText="1" indent="2"/>
    </xf>
    <xf numFmtId="0" fontId="114" fillId="0" borderId="123" xfId="0" applyFont="1" applyBorder="1" applyAlignment="1">
      <alignment horizontal="left" wrapText="1"/>
    </xf>
    <xf numFmtId="0" fontId="114" fillId="0" borderId="123" xfId="0" applyFont="1" applyBorder="1" applyAlignment="1">
      <alignment horizontal="center"/>
    </xf>
    <xf numFmtId="0" fontId="114" fillId="0" borderId="0" xfId="0" applyFont="1" applyAlignment="1">
      <alignment horizontal="center" vertical="center"/>
    </xf>
    <xf numFmtId="0" fontId="114" fillId="0" borderId="7" xfId="0" applyFont="1" applyBorder="1" applyAlignment="1">
      <alignment horizontal="center" vertical="center" wrapText="1"/>
    </xf>
    <xf numFmtId="0" fontId="114" fillId="0" borderId="11" xfId="0" applyFont="1" applyBorder="1" applyAlignment="1">
      <alignment horizontal="center" vertical="center" wrapText="1"/>
    </xf>
    <xf numFmtId="0" fontId="114" fillId="0" borderId="52" xfId="0" applyFont="1" applyBorder="1" applyAlignment="1">
      <alignment wrapText="1"/>
    </xf>
    <xf numFmtId="0" fontId="114" fillId="0" borderId="7" xfId="0" applyFont="1" applyBorder="1" applyAlignment="1">
      <alignment wrapText="1"/>
    </xf>
    <xf numFmtId="0" fontId="114" fillId="0" borderId="0" xfId="0" applyFont="1" applyAlignment="1">
      <alignment horizontal="center" vertical="center" wrapText="1"/>
    </xf>
    <xf numFmtId="0" fontId="114" fillId="0" borderId="122" xfId="0" applyFont="1" applyBorder="1" applyAlignment="1">
      <alignment horizontal="center" vertical="center" wrapText="1"/>
    </xf>
    <xf numFmtId="0" fontId="114" fillId="0" borderId="125" xfId="0" applyFont="1" applyBorder="1" applyAlignment="1">
      <alignment horizontal="center" vertical="center" wrapText="1"/>
    </xf>
    <xf numFmtId="0" fontId="114" fillId="0" borderId="121" xfId="0" applyFont="1" applyBorder="1" applyAlignment="1">
      <alignment horizontal="center" vertical="center" wrapText="1"/>
    </xf>
    <xf numFmtId="49" fontId="114" fillId="0" borderId="129" xfId="0" applyNumberFormat="1" applyFont="1" applyBorder="1" applyAlignment="1">
      <alignment horizontal="left" wrapText="1" indent="1"/>
    </xf>
    <xf numFmtId="0" fontId="114" fillId="0" borderId="131" xfId="0" applyFont="1" applyBorder="1" applyAlignment="1">
      <alignment horizontal="left" wrapText="1" indent="1"/>
    </xf>
    <xf numFmtId="49" fontId="114" fillId="0" borderId="132" xfId="0" applyNumberFormat="1" applyFont="1" applyBorder="1" applyAlignment="1">
      <alignment horizontal="left" wrapText="1" indent="1"/>
    </xf>
    <xf numFmtId="0" fontId="114" fillId="0" borderId="133" xfId="0" applyFont="1" applyBorder="1" applyAlignment="1">
      <alignment horizontal="left" wrapText="1" indent="1"/>
    </xf>
    <xf numFmtId="49" fontId="114" fillId="0" borderId="133" xfId="0" applyNumberFormat="1" applyFont="1" applyBorder="1" applyAlignment="1">
      <alignment horizontal="left" wrapText="1" indent="3"/>
    </xf>
    <xf numFmtId="49" fontId="114" fillId="0" borderId="132" xfId="0" applyNumberFormat="1" applyFont="1" applyBorder="1" applyAlignment="1">
      <alignment horizontal="left" wrapText="1" indent="3"/>
    </xf>
    <xf numFmtId="49" fontId="114" fillId="0" borderId="133" xfId="0" applyNumberFormat="1" applyFont="1" applyBorder="1" applyAlignment="1">
      <alignment horizontal="left" wrapText="1" indent="2"/>
    </xf>
    <xf numFmtId="49" fontId="114" fillId="0" borderId="132" xfId="0" applyNumberFormat="1" applyFont="1" applyBorder="1" applyAlignment="1">
      <alignment horizontal="left" wrapText="1" indent="2"/>
    </xf>
    <xf numFmtId="49" fontId="114" fillId="0" borderId="132" xfId="0" applyNumberFormat="1" applyFont="1" applyBorder="1" applyAlignment="1">
      <alignment horizontal="left" vertical="top" wrapText="1" indent="2"/>
    </xf>
    <xf numFmtId="49" fontId="114" fillId="0" borderId="132" xfId="0" applyNumberFormat="1" applyFont="1" applyBorder="1" applyAlignment="1">
      <alignment horizontal="left" indent="1"/>
    </xf>
    <xf numFmtId="0" fontId="114" fillId="0" borderId="133" xfId="0" applyFont="1" applyBorder="1" applyAlignment="1">
      <alignment horizontal="left" indent="1"/>
    </xf>
    <xf numFmtId="49" fontId="114" fillId="0" borderId="133" xfId="0" applyNumberFormat="1" applyFont="1" applyBorder="1" applyAlignment="1">
      <alignment horizontal="left" indent="1"/>
    </xf>
    <xf numFmtId="49" fontId="114" fillId="0" borderId="133" xfId="0" applyNumberFormat="1" applyFont="1" applyBorder="1" applyAlignment="1">
      <alignment horizontal="left" indent="3"/>
    </xf>
    <xf numFmtId="49" fontId="114" fillId="0" borderId="132" xfId="0" applyNumberFormat="1" applyFont="1" applyBorder="1" applyAlignment="1">
      <alignment horizontal="left" indent="3"/>
    </xf>
    <xf numFmtId="0" fontId="114" fillId="0" borderId="133" xfId="0" applyFont="1" applyBorder="1" applyAlignment="1">
      <alignment horizontal="left" indent="2"/>
    </xf>
    <xf numFmtId="0" fontId="114" fillId="0" borderId="132" xfId="0" applyFont="1" applyBorder="1" applyAlignment="1">
      <alignment horizontal="left" indent="2"/>
    </xf>
    <xf numFmtId="0" fontId="114" fillId="0" borderId="132" xfId="0" applyFont="1" applyBorder="1" applyAlignment="1">
      <alignment horizontal="left" indent="1"/>
    </xf>
    <xf numFmtId="0" fontId="117" fillId="0" borderId="62" xfId="0" applyFont="1" applyBorder="1"/>
    <xf numFmtId="0" fontId="114" fillId="0" borderId="67" xfId="0" applyFont="1" applyBorder="1"/>
    <xf numFmtId="0" fontId="114" fillId="0" borderId="0" xfId="0" applyFont="1" applyAlignment="1">
      <alignment horizontal="left"/>
    </xf>
    <xf numFmtId="0" fontId="117" fillId="0" borderId="123" xfId="0" applyFont="1" applyBorder="1" applyAlignment="1">
      <alignment horizontal="left" vertical="center" wrapText="1"/>
    </xf>
    <xf numFmtId="0" fontId="9" fillId="0" borderId="0" xfId="0" applyFont="1" applyAlignment="1">
      <alignment wrapText="1"/>
    </xf>
    <xf numFmtId="0" fontId="119" fillId="0" borderId="123" xfId="0" applyFont="1" applyBorder="1"/>
    <xf numFmtId="0" fontId="117" fillId="0" borderId="123" xfId="0" applyFont="1" applyBorder="1" applyAlignment="1">
      <alignment horizontal="center" vertical="center" wrapText="1"/>
    </xf>
    <xf numFmtId="0" fontId="119" fillId="0" borderId="0" xfId="0" applyFont="1" applyAlignment="1">
      <alignment horizontal="center" vertical="center"/>
    </xf>
    <xf numFmtId="0" fontId="119" fillId="0" borderId="0" xfId="0" applyFont="1"/>
    <xf numFmtId="0" fontId="135" fillId="0" borderId="0" xfId="0" applyFont="1"/>
    <xf numFmtId="0" fontId="114" fillId="0" borderId="113" xfId="0" applyFont="1" applyBorder="1" applyAlignment="1">
      <alignment horizontal="left" vertical="center" wrapText="1" indent="1" readingOrder="1"/>
    </xf>
    <xf numFmtId="0" fontId="119" fillId="0" borderId="123" xfId="0" applyFont="1" applyBorder="1" applyAlignment="1">
      <alignment horizontal="left" indent="3"/>
    </xf>
    <xf numFmtId="0" fontId="117" fillId="0" borderId="123" xfId="0" applyFont="1" applyBorder="1" applyAlignment="1">
      <alignment vertical="center" wrapText="1" readingOrder="1"/>
    </xf>
    <xf numFmtId="0" fontId="119" fillId="0" borderId="123" xfId="0" applyFont="1" applyBorder="1" applyAlignment="1">
      <alignment horizontal="left" indent="2"/>
    </xf>
    <xf numFmtId="0" fontId="119" fillId="0" borderId="124" xfId="0" applyFont="1" applyBorder="1"/>
    <xf numFmtId="0" fontId="114" fillId="0" borderId="114" xfId="0" applyFont="1" applyBorder="1" applyAlignment="1">
      <alignment vertical="center" wrapText="1" readingOrder="1"/>
    </xf>
    <xf numFmtId="0" fontId="119" fillId="0" borderId="124" xfId="0" applyFont="1" applyBorder="1" applyAlignment="1">
      <alignment horizontal="left" indent="2"/>
    </xf>
    <xf numFmtId="0" fontId="114" fillId="0" borderId="113" xfId="0" applyFont="1" applyBorder="1" applyAlignment="1">
      <alignment vertical="center" wrapText="1" readingOrder="1"/>
    </xf>
    <xf numFmtId="0" fontId="114" fillId="0" borderId="112" xfId="0" applyFont="1" applyBorder="1" applyAlignment="1">
      <alignment vertical="center" wrapText="1" readingOrder="1"/>
    </xf>
    <xf numFmtId="0" fontId="135" fillId="0" borderId="7" xfId="0" applyFont="1" applyBorder="1"/>
    <xf numFmtId="0" fontId="11" fillId="0" borderId="77" xfId="17" applyFill="1" applyBorder="1" applyAlignment="1" applyProtection="1">
      <alignment horizontal="left" vertical="top" wrapText="1"/>
    </xf>
    <xf numFmtId="0" fontId="137" fillId="0" borderId="0" xfId="0" applyFont="1"/>
    <xf numFmtId="0" fontId="138" fillId="0" borderId="0" xfId="0" applyFont="1" applyAlignment="1">
      <alignment vertical="top"/>
    </xf>
    <xf numFmtId="0" fontId="138" fillId="0" borderId="0" xfId="0" applyFont="1" applyAlignment="1">
      <alignment vertical="top" wrapText="1"/>
    </xf>
    <xf numFmtId="0" fontId="145" fillId="0" borderId="0" xfId="0" applyFont="1" applyAlignment="1">
      <alignment vertical="top" wrapText="1"/>
    </xf>
    <xf numFmtId="0" fontId="7" fillId="0" borderId="0" xfId="11" applyFont="1"/>
    <xf numFmtId="0" fontId="144" fillId="0" borderId="0" xfId="11" applyFont="1"/>
    <xf numFmtId="0" fontId="139" fillId="80" borderId="123" xfId="0" applyFont="1" applyFill="1" applyBorder="1" applyAlignment="1">
      <alignment horizontal="left" vertical="center"/>
    </xf>
    <xf numFmtId="49" fontId="140" fillId="0" borderId="123" xfId="0" applyNumberFormat="1" applyFont="1" applyBorder="1" applyAlignment="1">
      <alignment horizontal="left" vertical="center"/>
    </xf>
    <xf numFmtId="0" fontId="140" fillId="0" borderId="123" xfId="0" applyFont="1" applyBorder="1" applyAlignment="1">
      <alignment horizontal="left" vertical="center"/>
    </xf>
    <xf numFmtId="0" fontId="139" fillId="0" borderId="123" xfId="0" applyFont="1" applyBorder="1" applyAlignment="1">
      <alignment horizontal="left" vertical="center"/>
    </xf>
    <xf numFmtId="0" fontId="139" fillId="81" borderId="17" xfId="0" applyFont="1" applyFill="1" applyBorder="1" applyAlignment="1">
      <alignment horizontal="center" vertical="center"/>
    </xf>
    <xf numFmtId="0" fontId="139" fillId="81" borderId="18" xfId="0" applyFont="1" applyFill="1" applyBorder="1" applyAlignment="1">
      <alignment horizontal="center" vertical="center"/>
    </xf>
    <xf numFmtId="194" fontId="139" fillId="80" borderId="132" xfId="7" applyNumberFormat="1" applyFont="1" applyFill="1" applyBorder="1" applyAlignment="1">
      <alignment horizontal="left" vertical="center"/>
    </xf>
    <xf numFmtId="194" fontId="140" fillId="0" borderId="132" xfId="7" applyNumberFormat="1" applyFont="1" applyFill="1" applyBorder="1" applyAlignment="1">
      <alignment horizontal="left" vertical="center"/>
    </xf>
    <xf numFmtId="10" fontId="7" fillId="0" borderId="132" xfId="0" applyNumberFormat="1" applyFont="1" applyBorder="1" applyAlignment="1">
      <alignment horizontal="right" vertical="center" wrapText="1"/>
    </xf>
    <xf numFmtId="0" fontId="143" fillId="82" borderId="130" xfId="0" applyFont="1" applyFill="1" applyBorder="1" applyAlignment="1">
      <alignment horizontal="left" vertical="center"/>
    </xf>
    <xf numFmtId="10" fontId="144" fillId="84" borderId="129" xfId="0" applyNumberFormat="1" applyFont="1" applyFill="1" applyBorder="1" applyAlignment="1">
      <alignment horizontal="right" vertical="center" wrapText="1"/>
    </xf>
    <xf numFmtId="0" fontId="0" fillId="0" borderId="1" xfId="0" applyBorder="1"/>
    <xf numFmtId="0" fontId="4" fillId="83" borderId="123" xfId="0" applyFont="1" applyFill="1" applyBorder="1" applyAlignment="1">
      <alignment horizontal="center" vertical="center" wrapText="1"/>
    </xf>
    <xf numFmtId="0" fontId="6" fillId="84" borderId="123" xfId="0" applyFont="1" applyFill="1" applyBorder="1" applyAlignment="1">
      <alignment vertical="center" wrapText="1"/>
    </xf>
    <xf numFmtId="194" fontId="6" fillId="84" borderId="123" xfId="7" applyNumberFormat="1" applyFont="1" applyFill="1" applyBorder="1" applyAlignment="1">
      <alignment vertical="center"/>
    </xf>
    <xf numFmtId="194" fontId="6" fillId="84" borderId="132" xfId="7" applyNumberFormat="1" applyFont="1" applyFill="1" applyBorder="1" applyAlignment="1">
      <alignment vertical="center"/>
    </xf>
    <xf numFmtId="0" fontId="140" fillId="80" borderId="123" xfId="0" applyFont="1" applyFill="1" applyBorder="1" applyAlignment="1">
      <alignment horizontal="left" vertical="center" wrapText="1" indent="3"/>
    </xf>
    <xf numFmtId="194" fontId="6" fillId="35" borderId="123" xfId="7" applyNumberFormat="1" applyFont="1" applyFill="1" applyBorder="1" applyAlignment="1">
      <alignment vertical="center"/>
    </xf>
    <xf numFmtId="0" fontId="147" fillId="80" borderId="123" xfId="0" applyFont="1" applyFill="1" applyBorder="1" applyAlignment="1">
      <alignment horizontal="left" vertical="center" wrapText="1" indent="5"/>
    </xf>
    <xf numFmtId="0" fontId="148" fillId="81" borderId="123" xfId="0" applyFont="1" applyFill="1" applyBorder="1" applyAlignment="1">
      <alignment horizontal="left" vertical="center" wrapText="1" indent="1"/>
    </xf>
    <xf numFmtId="194" fontId="148" fillId="81" borderId="123" xfId="7" applyNumberFormat="1" applyFont="1" applyFill="1" applyBorder="1" applyAlignment="1">
      <alignment vertical="center"/>
    </xf>
    <xf numFmtId="194" fontId="148" fillId="82" borderId="132" xfId="7" applyNumberFormat="1" applyFont="1" applyFill="1" applyBorder="1" applyAlignment="1">
      <alignment vertical="center"/>
    </xf>
    <xf numFmtId="194" fontId="149" fillId="80" borderId="123" xfId="7" applyNumberFormat="1" applyFont="1" applyFill="1" applyBorder="1" applyAlignment="1">
      <alignment vertical="center"/>
    </xf>
    <xf numFmtId="194" fontId="149" fillId="82" borderId="132" xfId="7" applyNumberFormat="1" applyFont="1" applyFill="1" applyBorder="1" applyAlignment="1">
      <alignment vertical="center"/>
    </xf>
    <xf numFmtId="0" fontId="147" fillId="80" borderId="130" xfId="0" applyFont="1" applyFill="1" applyBorder="1" applyAlignment="1">
      <alignment horizontal="left" vertical="center" wrapText="1" indent="5"/>
    </xf>
    <xf numFmtId="194" fontId="149" fillId="80" borderId="130" xfId="7" applyNumberFormat="1" applyFont="1" applyFill="1" applyBorder="1" applyAlignment="1">
      <alignment vertical="center"/>
    </xf>
    <xf numFmtId="194" fontId="149" fillId="82" borderId="129" xfId="7" applyNumberFormat="1" applyFont="1" applyFill="1" applyBorder="1" applyAlignment="1">
      <alignment vertical="center"/>
    </xf>
    <xf numFmtId="0" fontId="7" fillId="0" borderId="123" xfId="13" applyFont="1" applyBorder="1" applyAlignment="1" applyProtection="1">
      <alignment wrapText="1"/>
      <protection locked="0"/>
    </xf>
    <xf numFmtId="0" fontId="7" fillId="0" borderId="3" xfId="13" applyFont="1" applyBorder="1" applyAlignment="1" applyProtection="1">
      <alignment vertical="center" wrapText="1"/>
      <protection locked="0"/>
    </xf>
    <xf numFmtId="0" fontId="128" fillId="0" borderId="123" xfId="21414" applyFont="1" applyBorder="1" applyAlignment="1">
      <alignment horizontal="left" vertical="center" wrapText="1"/>
    </xf>
    <xf numFmtId="0" fontId="4" fillId="0" borderId="123" xfId="0" applyFont="1" applyBorder="1"/>
    <xf numFmtId="0" fontId="11" fillId="0" borderId="123" xfId="17" applyFill="1" applyBorder="1" applyAlignment="1" applyProtection="1"/>
    <xf numFmtId="0" fontId="135" fillId="3" borderId="123" xfId="5" applyFont="1" applyFill="1" applyBorder="1" applyProtection="1">
      <protection locked="0"/>
    </xf>
    <xf numFmtId="0" fontId="135" fillId="0" borderId="123" xfId="21416" applyFont="1" applyBorder="1" applyAlignment="1" applyProtection="1">
      <alignment horizontal="center" vertical="top" wrapText="1"/>
      <protection locked="0"/>
    </xf>
    <xf numFmtId="0" fontId="150" fillId="3" borderId="123" xfId="21416" applyFont="1" applyFill="1" applyBorder="1" applyAlignment="1" applyProtection="1">
      <alignment wrapText="1"/>
      <protection locked="0"/>
    </xf>
    <xf numFmtId="3" fontId="135" fillId="79" borderId="123" xfId="5" applyNumberFormat="1" applyFont="1" applyFill="1" applyBorder="1"/>
    <xf numFmtId="0" fontId="133" fillId="3" borderId="123" xfId="21416" applyFont="1" applyFill="1" applyBorder="1" applyAlignment="1" applyProtection="1">
      <alignment horizontal="right" wrapText="1"/>
      <protection locked="0"/>
    </xf>
    <xf numFmtId="3" fontId="135" fillId="0" borderId="123" xfId="5" applyNumberFormat="1" applyFont="1" applyBorder="1"/>
    <xf numFmtId="0" fontId="151" fillId="0" borderId="0" xfId="21415" applyFont="1" applyAlignment="1" applyProtection="1">
      <alignment vertical="center"/>
      <protection locked="0"/>
    </xf>
    <xf numFmtId="0" fontId="110" fillId="75" borderId="126" xfId="21412" applyFont="1" applyFill="1" applyBorder="1" applyAlignment="1" applyProtection="1">
      <alignment vertical="center" wrapText="1"/>
      <protection locked="0"/>
    </xf>
    <xf numFmtId="0" fontId="62" fillId="75" borderId="125" xfId="21412" applyFont="1" applyFill="1" applyBorder="1" applyProtection="1">
      <alignment vertical="center"/>
      <protection locked="0"/>
    </xf>
    <xf numFmtId="0" fontId="111" fillId="69" borderId="124" xfId="21412" applyFont="1" applyFill="1" applyBorder="1" applyAlignment="1" applyProtection="1">
      <alignment horizontal="center" vertical="center"/>
      <protection locked="0"/>
    </xf>
    <xf numFmtId="0" fontId="111" fillId="0" borderId="125" xfId="21412" applyFont="1" applyBorder="1" applyAlignment="1" applyProtection="1">
      <alignment horizontal="left" vertical="center" wrapText="1"/>
      <protection locked="0"/>
    </xf>
    <xf numFmtId="164" fontId="111" fillId="0" borderId="123" xfId="948" applyNumberFormat="1" applyFont="1" applyFill="1" applyBorder="1" applyAlignment="1" applyProtection="1">
      <alignment horizontal="right" vertical="center"/>
      <protection locked="0"/>
    </xf>
    <xf numFmtId="0" fontId="110" fillId="76" borderId="123" xfId="21412" applyFont="1" applyFill="1" applyBorder="1" applyAlignment="1" applyProtection="1">
      <alignment horizontal="center" vertical="center"/>
      <protection locked="0"/>
    </xf>
    <xf numFmtId="0" fontId="110" fillId="76" borderId="125" xfId="21412" applyFont="1" applyFill="1" applyBorder="1" applyAlignment="1" applyProtection="1">
      <alignment vertical="top" wrapText="1"/>
      <protection locked="0"/>
    </xf>
    <xf numFmtId="164" fontId="111" fillId="76" borderId="123" xfId="948" applyNumberFormat="1" applyFont="1" applyFill="1" applyBorder="1" applyAlignment="1" applyProtection="1">
      <alignment horizontal="right" vertical="center"/>
    </xf>
    <xf numFmtId="0" fontId="110" fillId="75" borderId="126" xfId="21412" applyFont="1" applyFill="1" applyBorder="1" applyProtection="1">
      <alignment vertical="center"/>
      <protection locked="0"/>
    </xf>
    <xf numFmtId="164" fontId="62" fillId="75" borderId="125" xfId="948" applyNumberFormat="1" applyFont="1" applyFill="1" applyBorder="1" applyAlignment="1" applyProtection="1">
      <alignment horizontal="right" vertical="center"/>
      <protection locked="0"/>
    </xf>
    <xf numFmtId="0" fontId="112" fillId="69" borderId="124" xfId="21412" applyFont="1" applyFill="1" applyBorder="1" applyAlignment="1" applyProtection="1">
      <alignment horizontal="center" vertical="center"/>
      <protection locked="0"/>
    </xf>
    <xf numFmtId="0" fontId="111" fillId="69" borderId="123" xfId="21412" applyFont="1" applyFill="1" applyBorder="1" applyAlignment="1" applyProtection="1">
      <alignment vertical="center" wrapText="1"/>
      <protection locked="0"/>
    </xf>
    <xf numFmtId="0" fontId="111" fillId="69" borderId="123" xfId="21412" applyFont="1" applyFill="1" applyBorder="1" applyAlignment="1" applyProtection="1">
      <alignment horizontal="left" vertical="center" wrapText="1"/>
      <protection locked="0"/>
    </xf>
    <xf numFmtId="0" fontId="111" fillId="0" borderId="123" xfId="21412" applyFont="1" applyBorder="1" applyAlignment="1" applyProtection="1">
      <alignment horizontal="left" vertical="center" wrapText="1"/>
      <protection locked="0"/>
    </xf>
    <xf numFmtId="0" fontId="112" fillId="3" borderId="124" xfId="21412" applyFont="1" applyFill="1" applyBorder="1" applyAlignment="1" applyProtection="1">
      <alignment horizontal="center" vertical="center"/>
      <protection locked="0"/>
    </xf>
    <xf numFmtId="0" fontId="111" fillId="0" borderId="123" xfId="21412" applyFont="1" applyBorder="1" applyAlignment="1" applyProtection="1">
      <alignment vertical="center" wrapText="1"/>
      <protection locked="0"/>
    </xf>
    <xf numFmtId="0" fontId="113" fillId="76" borderId="123" xfId="21412" applyFont="1" applyFill="1" applyBorder="1" applyAlignment="1" applyProtection="1">
      <alignment horizontal="center" vertical="center"/>
      <protection locked="0"/>
    </xf>
    <xf numFmtId="0" fontId="110" fillId="76" borderId="125" xfId="21412" applyFont="1" applyFill="1" applyBorder="1" applyAlignment="1" applyProtection="1">
      <alignment vertical="center" wrapText="1"/>
      <protection locked="0"/>
    </xf>
    <xf numFmtId="164" fontId="110" fillId="75" borderId="125" xfId="948" applyNumberFormat="1" applyFont="1" applyFill="1" applyBorder="1" applyAlignment="1" applyProtection="1">
      <alignment horizontal="right" vertical="center"/>
      <protection locked="0"/>
    </xf>
    <xf numFmtId="0" fontId="111" fillId="69" borderId="125" xfId="21412" applyFont="1" applyFill="1" applyBorder="1" applyAlignment="1" applyProtection="1">
      <alignment vertical="center" wrapText="1"/>
      <protection locked="0"/>
    </xf>
    <xf numFmtId="0" fontId="62" fillId="75" borderId="126" xfId="21412" applyFont="1" applyFill="1" applyBorder="1" applyProtection="1">
      <alignment vertical="center"/>
      <protection locked="0"/>
    </xf>
    <xf numFmtId="164" fontId="111" fillId="3" borderId="123" xfId="948" applyNumberFormat="1" applyFont="1" applyFill="1" applyBorder="1" applyAlignment="1" applyProtection="1">
      <alignment horizontal="right" vertical="center"/>
      <protection locked="0"/>
    </xf>
    <xf numFmtId="0" fontId="112" fillId="3" borderId="123" xfId="21412" applyFont="1" applyFill="1" applyBorder="1" applyAlignment="1" applyProtection="1">
      <alignment horizontal="center" vertical="center"/>
      <protection locked="0"/>
    </xf>
    <xf numFmtId="0" fontId="111" fillId="69" borderId="125" xfId="21412" applyFont="1" applyFill="1" applyBorder="1" applyAlignment="1" applyProtection="1">
      <alignment horizontal="left" vertical="center" wrapText="1"/>
      <protection locked="0"/>
    </xf>
    <xf numFmtId="0" fontId="150" fillId="3" borderId="0" xfId="21415" applyFont="1" applyFill="1" applyAlignment="1" applyProtection="1">
      <alignment vertical="center"/>
      <protection locked="0"/>
    </xf>
    <xf numFmtId="0" fontId="135" fillId="3" borderId="123" xfId="5" applyFont="1" applyFill="1" applyBorder="1" applyAlignment="1" applyProtection="1">
      <alignment vertical="center" wrapText="1"/>
      <protection locked="0"/>
    </xf>
    <xf numFmtId="0" fontId="135" fillId="0" borderId="123" xfId="21416" applyFont="1" applyBorder="1" applyAlignment="1" applyProtection="1">
      <alignment horizontal="center" vertical="center" wrapText="1"/>
      <protection locked="0"/>
    </xf>
    <xf numFmtId="3" fontId="135" fillId="3" borderId="123" xfId="1" applyNumberFormat="1" applyFont="1" applyFill="1" applyBorder="1" applyAlignment="1" applyProtection="1">
      <alignment horizontal="center" vertical="center" wrapText="1"/>
      <protection locked="0"/>
    </xf>
    <xf numFmtId="9" fontId="135" fillId="3" borderId="123" xfId="15" applyNumberFormat="1" applyFont="1" applyFill="1" applyBorder="1" applyAlignment="1" applyProtection="1">
      <alignment horizontal="center" vertical="center" wrapText="1"/>
      <protection locked="0"/>
    </xf>
    <xf numFmtId="0" fontId="135" fillId="3" borderId="123" xfId="21416" applyFont="1" applyFill="1" applyBorder="1" applyAlignment="1" applyProtection="1">
      <alignment horizontal="center" vertical="center" wrapText="1"/>
      <protection locked="0"/>
    </xf>
    <xf numFmtId="0" fontId="150" fillId="3" borderId="123" xfId="21416" applyFont="1" applyFill="1" applyBorder="1" applyProtection="1">
      <protection locked="0"/>
    </xf>
    <xf numFmtId="0" fontId="153" fillId="3" borderId="123" xfId="21416" applyFont="1" applyFill="1" applyBorder="1" applyAlignment="1" applyProtection="1">
      <alignment horizontal="right"/>
      <protection locked="0"/>
    </xf>
    <xf numFmtId="195" fontId="135" fillId="79" borderId="123" xfId="5" applyNumberFormat="1" applyFont="1" applyFill="1" applyBorder="1" applyProtection="1">
      <protection locked="0"/>
    </xf>
    <xf numFmtId="164" fontId="135" fillId="79" borderId="123" xfId="1" applyNumberFormat="1" applyFont="1" applyFill="1" applyBorder="1" applyAlignment="1" applyProtection="1"/>
    <xf numFmtId="0" fontId="135" fillId="3" borderId="123" xfId="21416" applyFont="1" applyFill="1" applyBorder="1" applyAlignment="1" applyProtection="1">
      <alignment horizontal="left" vertical="center"/>
      <protection locked="0"/>
    </xf>
    <xf numFmtId="3" fontId="135" fillId="3" borderId="123" xfId="5" applyNumberFormat="1" applyFont="1" applyFill="1" applyBorder="1" applyProtection="1">
      <protection locked="0"/>
    </xf>
    <xf numFmtId="0" fontId="133" fillId="3" borderId="123" xfId="21416" applyFont="1" applyFill="1" applyBorder="1" applyAlignment="1" applyProtection="1">
      <alignment horizontal="right"/>
      <protection locked="0"/>
    </xf>
    <xf numFmtId="0" fontId="135" fillId="0" borderId="123" xfId="21416" applyFont="1" applyBorder="1" applyAlignment="1" applyProtection="1">
      <alignment horizontal="left" vertical="center"/>
      <protection locked="0"/>
    </xf>
    <xf numFmtId="0" fontId="150" fillId="3" borderId="123" xfId="16" applyFont="1" applyFill="1" applyBorder="1" applyProtection="1">
      <protection locked="0"/>
    </xf>
    <xf numFmtId="3" fontId="150" fillId="75" borderId="123" xfId="16" applyNumberFormat="1" applyFont="1" applyFill="1" applyBorder="1"/>
    <xf numFmtId="10" fontId="9" fillId="2" borderId="77" xfId="20961" applyNumberFormat="1" applyFont="1" applyFill="1" applyBorder="1" applyAlignment="1" applyProtection="1">
      <alignment vertical="center"/>
      <protection locked="0"/>
    </xf>
    <xf numFmtId="10" fontId="26" fillId="36" borderId="0" xfId="20961" applyNumberFormat="1" applyFont="1" applyFill="1" applyBorder="1"/>
    <xf numFmtId="164" fontId="0" fillId="0" borderId="77" xfId="7" applyNumberFormat="1" applyFont="1" applyBorder="1"/>
    <xf numFmtId="164" fontId="0" fillId="35" borderId="77" xfId="7" applyNumberFormat="1" applyFont="1" applyFill="1" applyBorder="1"/>
    <xf numFmtId="164" fontId="0" fillId="0" borderId="77" xfId="7" applyNumberFormat="1" applyFont="1" applyBorder="1" applyAlignment="1">
      <alignment vertical="center"/>
    </xf>
    <xf numFmtId="164" fontId="0" fillId="35" borderId="77" xfId="7" applyNumberFormat="1" applyFont="1" applyFill="1" applyBorder="1" applyAlignment="1">
      <alignment vertical="center"/>
    </xf>
    <xf numFmtId="0" fontId="0" fillId="0" borderId="123" xfId="0" applyBorder="1" applyAlignment="1">
      <alignment horizontal="center"/>
    </xf>
    <xf numFmtId="0" fontId="126" fillId="3" borderId="123" xfId="21414" applyFont="1" applyFill="1" applyBorder="1" applyAlignment="1">
      <alignment horizontal="left" vertical="center" wrapText="1"/>
    </xf>
    <xf numFmtId="0" fontId="127" fillId="0" borderId="123" xfId="21414" applyFont="1" applyBorder="1" applyAlignment="1">
      <alignment horizontal="left" vertical="center" wrapText="1" indent="1"/>
    </xf>
    <xf numFmtId="0" fontId="128" fillId="3" borderId="123" xfId="21414" applyFont="1" applyFill="1" applyBorder="1" applyAlignment="1">
      <alignment horizontal="left" vertical="center" wrapText="1"/>
    </xf>
    <xf numFmtId="0" fontId="127" fillId="3" borderId="123" xfId="21414" applyFont="1" applyFill="1" applyBorder="1" applyAlignment="1">
      <alignment horizontal="left" vertical="center" wrapText="1" indent="1"/>
    </xf>
    <xf numFmtId="0" fontId="126" fillId="0" borderId="123" xfId="0" applyFont="1" applyBorder="1" applyAlignment="1">
      <alignment horizontal="left" vertical="center" wrapText="1"/>
    </xf>
    <xf numFmtId="0" fontId="128" fillId="0" borderId="123" xfId="0" applyFont="1" applyBorder="1" applyAlignment="1">
      <alignment horizontal="left" vertical="center" wrapText="1"/>
    </xf>
    <xf numFmtId="0" fontId="129" fillId="3" borderId="123" xfId="0" applyFont="1" applyFill="1" applyBorder="1" applyAlignment="1">
      <alignment horizontal="left" vertical="center" wrapText="1" indent="1"/>
    </xf>
    <xf numFmtId="0" fontId="128" fillId="3" borderId="123" xfId="0" applyFont="1" applyFill="1" applyBorder="1" applyAlignment="1">
      <alignment horizontal="left" vertical="center" wrapText="1"/>
    </xf>
    <xf numFmtId="0" fontId="129" fillId="0" borderId="123" xfId="0" applyFont="1" applyBorder="1" applyAlignment="1">
      <alignment horizontal="left" vertical="center" wrapText="1" indent="1"/>
    </xf>
    <xf numFmtId="0" fontId="129" fillId="0" borderId="123" xfId="21414" applyFont="1" applyBorder="1" applyAlignment="1">
      <alignment horizontal="left" vertical="center" wrapText="1" indent="1"/>
    </xf>
    <xf numFmtId="164" fontId="0" fillId="0" borderId="116" xfId="7" applyNumberFormat="1" applyFont="1" applyBorder="1"/>
    <xf numFmtId="164" fontId="0" fillId="35" borderId="116" xfId="7" applyNumberFormat="1" applyFont="1" applyFill="1" applyBorder="1"/>
    <xf numFmtId="164" fontId="0" fillId="0" borderId="0" xfId="0" applyNumberFormat="1"/>
    <xf numFmtId="164" fontId="0" fillId="0" borderId="123" xfId="7" applyNumberFormat="1" applyFont="1" applyFill="1" applyBorder="1"/>
    <xf numFmtId="0" fontId="128" fillId="0" borderId="123" xfId="0" applyFont="1" applyBorder="1" applyAlignment="1">
      <alignment horizontal="justify" vertical="center" wrapText="1"/>
    </xf>
    <xf numFmtId="0" fontId="127" fillId="0" borderId="123" xfId="0" applyFont="1" applyBorder="1" applyAlignment="1">
      <alignment horizontal="left" vertical="center" wrapText="1" indent="1"/>
    </xf>
    <xf numFmtId="0" fontId="126" fillId="0" borderId="123" xfId="0" applyFont="1" applyBorder="1" applyAlignment="1">
      <alignment horizontal="justify" vertical="center" wrapText="1"/>
    </xf>
    <xf numFmtId="0" fontId="128" fillId="3" borderId="123" xfId="0" applyFont="1" applyFill="1" applyBorder="1" applyAlignment="1">
      <alignment horizontal="justify" vertical="center" wrapText="1"/>
    </xf>
    <xf numFmtId="0" fontId="128" fillId="0" borderId="123" xfId="21414" applyFont="1" applyBorder="1" applyAlignment="1">
      <alignment horizontal="justify" vertical="center" wrapText="1"/>
    </xf>
    <xf numFmtId="0" fontId="126" fillId="0" borderId="123" xfId="0" applyFont="1" applyBorder="1" applyAlignment="1">
      <alignment vertical="center" wrapText="1"/>
    </xf>
    <xf numFmtId="0" fontId="128" fillId="0" borderId="123" xfId="0" applyFont="1" applyBorder="1" applyAlignment="1">
      <alignment vertical="center" wrapText="1"/>
    </xf>
    <xf numFmtId="0" fontId="128" fillId="0" borderId="123" xfId="21414" applyFont="1" applyBorder="1" applyAlignment="1">
      <alignment vertical="center" wrapText="1"/>
    </xf>
    <xf numFmtId="164" fontId="7" fillId="0" borderId="0" xfId="7" applyNumberFormat="1" applyFont="1"/>
    <xf numFmtId="164" fontId="4" fillId="0" borderId="0" xfId="7" applyNumberFormat="1" applyFont="1"/>
    <xf numFmtId="164" fontId="7" fillId="0" borderId="0" xfId="7" applyNumberFormat="1" applyFont="1" applyBorder="1"/>
    <xf numFmtId="164" fontId="4" fillId="0" borderId="0" xfId="7" applyNumberFormat="1" applyFont="1" applyBorder="1"/>
    <xf numFmtId="164" fontId="9" fillId="0" borderId="116" xfId="7" applyNumberFormat="1" applyFont="1" applyFill="1" applyBorder="1" applyAlignment="1" applyProtection="1">
      <alignment horizontal="center" vertical="center" wrapText="1"/>
    </xf>
    <xf numFmtId="164" fontId="9" fillId="0" borderId="116" xfId="7" applyNumberFormat="1" applyFont="1" applyFill="1" applyBorder="1" applyAlignment="1" applyProtection="1">
      <alignment horizontal="right"/>
    </xf>
    <xf numFmtId="164" fontId="9" fillId="35" borderId="116" xfId="7" applyNumberFormat="1" applyFont="1" applyFill="1" applyBorder="1" applyAlignment="1" applyProtection="1">
      <alignment horizontal="right"/>
    </xf>
    <xf numFmtId="164" fontId="9" fillId="0" borderId="123" xfId="7" applyNumberFormat="1" applyFont="1" applyFill="1" applyBorder="1" applyAlignment="1" applyProtection="1">
      <alignment horizontal="right"/>
    </xf>
    <xf numFmtId="164" fontId="9" fillId="0" borderId="0" xfId="7" applyNumberFormat="1" applyFont="1" applyFill="1" applyBorder="1" applyAlignment="1" applyProtection="1">
      <alignment horizontal="right"/>
    </xf>
    <xf numFmtId="164" fontId="0" fillId="0" borderId="0" xfId="7" applyNumberFormat="1" applyFont="1"/>
    <xf numFmtId="3" fontId="12" fillId="0" borderId="0" xfId="0" applyNumberFormat="1" applyFont="1"/>
    <xf numFmtId="0" fontId="0" fillId="0" borderId="123" xfId="0" applyBorder="1" applyAlignment="1">
      <alignment horizontal="center" vertical="center"/>
    </xf>
    <xf numFmtId="193" fontId="0" fillId="0" borderId="0" xfId="0" applyNumberFormat="1"/>
    <xf numFmtId="43" fontId="4" fillId="0" borderId="0" xfId="7" applyFont="1" applyFill="1" applyAlignment="1">
      <alignment horizontal="left" vertical="center"/>
    </xf>
    <xf numFmtId="164" fontId="4" fillId="0" borderId="92" xfId="7" applyNumberFormat="1" applyFont="1" applyFill="1" applyBorder="1" applyAlignment="1">
      <alignment horizontal="right" vertical="center" wrapText="1"/>
    </xf>
    <xf numFmtId="164" fontId="6" fillId="35" borderId="92" xfId="7" applyNumberFormat="1" applyFont="1" applyFill="1" applyBorder="1" applyAlignment="1">
      <alignment horizontal="right" vertical="center" wrapText="1"/>
    </xf>
    <xf numFmtId="164" fontId="107" fillId="0" borderId="92" xfId="7" applyNumberFormat="1" applyFont="1" applyFill="1" applyBorder="1" applyAlignment="1">
      <alignment horizontal="right" vertical="center" wrapText="1"/>
    </xf>
    <xf numFmtId="164" fontId="6" fillId="35" borderId="92" xfId="7" applyNumberFormat="1" applyFont="1" applyFill="1" applyBorder="1" applyAlignment="1">
      <alignment horizontal="center" vertical="center" wrapText="1"/>
    </xf>
    <xf numFmtId="164" fontId="7" fillId="0" borderId="24" xfId="7" applyNumberFormat="1" applyFont="1" applyFill="1" applyBorder="1" applyAlignment="1" applyProtection="1">
      <alignment horizontal="right" vertical="center"/>
    </xf>
    <xf numFmtId="167" fontId="0" fillId="0" borderId="0" xfId="0" applyNumberFormat="1"/>
    <xf numFmtId="43" fontId="23" fillId="0" borderId="12" xfId="7" applyFont="1" applyBorder="1" applyAlignment="1">
      <alignment horizontal="center" vertical="center"/>
    </xf>
    <xf numFmtId="43" fontId="22" fillId="0" borderId="12" xfId="7" applyFont="1" applyBorder="1" applyAlignment="1">
      <alignment horizontal="center" vertical="center"/>
    </xf>
    <xf numFmtId="43" fontId="19" fillId="0" borderId="12" xfId="7" applyFont="1" applyBorder="1" applyAlignment="1">
      <alignment horizontal="center" vertical="center"/>
    </xf>
    <xf numFmtId="43" fontId="104" fillId="0" borderId="12" xfId="7" applyFont="1" applyBorder="1" applyAlignment="1">
      <alignment horizontal="center" vertical="center"/>
    </xf>
    <xf numFmtId="43" fontId="23" fillId="0" borderId="12" xfId="7" applyFont="1" applyFill="1" applyBorder="1" applyAlignment="1">
      <alignment horizontal="center" vertical="center"/>
    </xf>
    <xf numFmtId="43" fontId="23" fillId="0" borderId="13" xfId="7" applyFont="1" applyBorder="1" applyAlignment="1">
      <alignment horizontal="center" vertical="center"/>
    </xf>
    <xf numFmtId="43" fontId="22" fillId="0" borderId="14" xfId="7" applyFont="1" applyFill="1" applyBorder="1" applyAlignment="1">
      <alignment horizontal="center" vertical="center"/>
    </xf>
    <xf numFmtId="43" fontId="22" fillId="0" borderId="15" xfId="7" applyFont="1" applyBorder="1" applyAlignment="1">
      <alignment horizontal="center" vertical="center"/>
    </xf>
    <xf numFmtId="43" fontId="22" fillId="0" borderId="13" xfId="7" applyFont="1" applyBorder="1" applyAlignment="1">
      <alignment horizontal="center" vertical="center"/>
    </xf>
    <xf numFmtId="43" fontId="19" fillId="0" borderId="13" xfId="7" applyFont="1" applyBorder="1" applyAlignment="1">
      <alignment vertical="center"/>
    </xf>
    <xf numFmtId="167" fontId="23" fillId="0" borderId="60" xfId="0" applyNumberFormat="1" applyFont="1" applyBorder="1" applyAlignment="1">
      <alignment horizontal="left"/>
    </xf>
    <xf numFmtId="167" fontId="22" fillId="0" borderId="55" xfId="0" applyNumberFormat="1" applyFont="1" applyBorder="1" applyAlignment="1">
      <alignment horizontal="left"/>
    </xf>
    <xf numFmtId="167" fontId="23" fillId="0" borderId="57" xfId="0" applyNumberFormat="1" applyFont="1" applyBorder="1" applyAlignment="1">
      <alignment horizontal="left"/>
    </xf>
    <xf numFmtId="167" fontId="19" fillId="0" borderId="57" xfId="0" applyNumberFormat="1" applyFont="1" applyBorder="1" applyAlignment="1">
      <alignment horizontal="left"/>
    </xf>
    <xf numFmtId="167" fontId="18" fillId="0" borderId="57" xfId="0" applyNumberFormat="1" applyFont="1" applyBorder="1" applyAlignment="1">
      <alignment horizontal="left"/>
    </xf>
    <xf numFmtId="167" fontId="23" fillId="0" borderId="59" xfId="0" applyNumberFormat="1" applyFont="1" applyBorder="1" applyAlignment="1">
      <alignment horizontal="left"/>
    </xf>
    <xf numFmtId="167" fontId="19" fillId="0" borderId="56" xfId="0" applyNumberFormat="1" applyFont="1" applyBorder="1" applyAlignment="1">
      <alignment horizontal="left"/>
    </xf>
    <xf numFmtId="164" fontId="4" fillId="0" borderId="3" xfId="7" applyNumberFormat="1" applyFont="1" applyBorder="1" applyAlignment="1"/>
    <xf numFmtId="164" fontId="4" fillId="0" borderId="8" xfId="7" applyNumberFormat="1" applyFont="1" applyBorder="1" applyAlignment="1"/>
    <xf numFmtId="193" fontId="4" fillId="0" borderId="0" xfId="0" applyNumberFormat="1" applyFont="1"/>
    <xf numFmtId="167" fontId="12" fillId="0" borderId="0" xfId="0" applyNumberFormat="1" applyFont="1"/>
    <xf numFmtId="193" fontId="12" fillId="0" borderId="0" xfId="0" applyNumberFormat="1" applyFont="1"/>
    <xf numFmtId="9" fontId="12" fillId="0" borderId="0" xfId="0" applyNumberFormat="1" applyFont="1"/>
    <xf numFmtId="43" fontId="135" fillId="3" borderId="123" xfId="7" applyFont="1" applyFill="1" applyBorder="1" applyAlignment="1" applyProtection="1">
      <protection locked="0"/>
    </xf>
    <xf numFmtId="43" fontId="135" fillId="79" borderId="123" xfId="7" applyFont="1" applyFill="1" applyBorder="1" applyAlignment="1" applyProtection="1">
      <protection locked="0"/>
    </xf>
    <xf numFmtId="43" fontId="135" fillId="79" borderId="123" xfId="7" applyFont="1" applyFill="1" applyBorder="1" applyAlignment="1" applyProtection="1"/>
    <xf numFmtId="10" fontId="17" fillId="2" borderId="77" xfId="20961" applyNumberFormat="1" applyFont="1" applyFill="1" applyBorder="1" applyAlignment="1" applyProtection="1">
      <alignment vertical="center"/>
      <protection locked="0"/>
    </xf>
    <xf numFmtId="10" fontId="17" fillId="2" borderId="92" xfId="20961" applyNumberFormat="1" applyFont="1" applyFill="1" applyBorder="1" applyAlignment="1" applyProtection="1">
      <alignment vertical="center"/>
      <protection locked="0"/>
    </xf>
    <xf numFmtId="10" fontId="9" fillId="2" borderId="92" xfId="20961" applyNumberFormat="1" applyFont="1" applyFill="1" applyBorder="1" applyAlignment="1" applyProtection="1">
      <alignment vertical="center"/>
      <protection locked="0"/>
    </xf>
    <xf numFmtId="10" fontId="17" fillId="2" borderId="23" xfId="20961" applyNumberFormat="1" applyFont="1" applyFill="1" applyBorder="1" applyAlignment="1" applyProtection="1">
      <alignment vertical="center"/>
      <protection locked="0"/>
    </xf>
    <xf numFmtId="10" fontId="17" fillId="2" borderId="24" xfId="20961" applyNumberFormat="1" applyFont="1" applyFill="1" applyBorder="1" applyAlignment="1" applyProtection="1">
      <alignment vertical="center"/>
      <protection locked="0"/>
    </xf>
    <xf numFmtId="164" fontId="0" fillId="0" borderId="0" xfId="7" applyNumberFormat="1" applyFont="1" applyBorder="1"/>
    <xf numFmtId="164" fontId="9" fillId="0" borderId="77" xfId="7" applyNumberFormat="1" applyFont="1" applyFill="1" applyBorder="1" applyAlignment="1" applyProtection="1">
      <alignment horizontal="center" vertical="center" wrapText="1"/>
    </xf>
    <xf numFmtId="164" fontId="0" fillId="0" borderId="116" xfId="7" applyNumberFormat="1" applyFont="1" applyBorder="1" applyProtection="1"/>
    <xf numFmtId="164" fontId="9" fillId="0" borderId="92" xfId="7" applyNumberFormat="1" applyFont="1" applyFill="1" applyBorder="1" applyAlignment="1" applyProtection="1">
      <alignment horizontal="center" vertical="center" wrapText="1"/>
    </xf>
    <xf numFmtId="164" fontId="9" fillId="35" borderId="92" xfId="7" applyNumberFormat="1" applyFont="1" applyFill="1" applyBorder="1" applyAlignment="1" applyProtection="1">
      <alignment horizontal="right"/>
    </xf>
    <xf numFmtId="0" fontId="9" fillId="0" borderId="85" xfId="0" applyFont="1" applyBorder="1" applyAlignment="1">
      <alignment vertical="center"/>
    </xf>
    <xf numFmtId="0" fontId="13" fillId="0" borderId="122" xfId="0" applyFont="1" applyBorder="1" applyAlignment="1">
      <alignment wrapText="1"/>
    </xf>
    <xf numFmtId="164" fontId="21" fillId="35" borderId="78" xfId="7" applyNumberFormat="1" applyFont="1" applyFill="1" applyBorder="1" applyAlignment="1">
      <alignment vertical="center" wrapText="1"/>
    </xf>
    <xf numFmtId="164" fontId="21" fillId="35" borderId="92" xfId="7" applyNumberFormat="1" applyFont="1" applyFill="1" applyBorder="1" applyAlignment="1">
      <alignment vertical="center" wrapText="1"/>
    </xf>
    <xf numFmtId="164" fontId="21" fillId="35" borderId="77" xfId="7" applyNumberFormat="1" applyFont="1" applyFill="1" applyBorder="1" applyAlignment="1">
      <alignment vertical="center" wrapText="1"/>
    </xf>
    <xf numFmtId="164" fontId="21" fillId="35" borderId="21" xfId="7" applyNumberFormat="1" applyFont="1" applyFill="1" applyBorder="1" applyAlignment="1">
      <alignment vertical="center" wrapText="1"/>
    </xf>
    <xf numFmtId="164" fontId="21" fillId="0" borderId="78" xfId="7" applyNumberFormat="1" applyFont="1" applyBorder="1" applyAlignment="1">
      <alignment vertical="center" wrapText="1"/>
    </xf>
    <xf numFmtId="164" fontId="21" fillId="0" borderId="77" xfId="7" applyNumberFormat="1" applyFont="1" applyBorder="1" applyAlignment="1">
      <alignment vertical="center" wrapText="1"/>
    </xf>
    <xf numFmtId="164" fontId="21" fillId="0" borderId="21" xfId="7" applyNumberFormat="1" applyFont="1" applyBorder="1" applyAlignment="1">
      <alignment vertical="center" wrapText="1"/>
    </xf>
    <xf numFmtId="164" fontId="21" fillId="0" borderId="77" xfId="7" applyNumberFormat="1" applyFont="1" applyFill="1" applyBorder="1" applyAlignment="1">
      <alignment vertical="center" wrapText="1"/>
    </xf>
    <xf numFmtId="164" fontId="21" fillId="0" borderId="21" xfId="7" applyNumberFormat="1" applyFont="1" applyFill="1" applyBorder="1" applyAlignment="1">
      <alignment vertical="center" wrapText="1"/>
    </xf>
    <xf numFmtId="164" fontId="21" fillId="35" borderId="25" xfId="7" applyNumberFormat="1" applyFont="1" applyFill="1" applyBorder="1" applyAlignment="1">
      <alignment vertical="center" wrapText="1"/>
    </xf>
    <xf numFmtId="164" fontId="21" fillId="35" borderId="24" xfId="7" applyNumberFormat="1" applyFont="1" applyFill="1" applyBorder="1" applyAlignment="1">
      <alignment vertical="center" wrapText="1"/>
    </xf>
    <xf numFmtId="164" fontId="21" fillId="35" borderId="23" xfId="7" applyNumberFormat="1" applyFont="1" applyFill="1" applyBorder="1" applyAlignment="1">
      <alignment vertical="center" wrapText="1"/>
    </xf>
    <xf numFmtId="164" fontId="21" fillId="35" borderId="36" xfId="7" applyNumberFormat="1" applyFont="1" applyFill="1" applyBorder="1" applyAlignment="1">
      <alignment vertical="center" wrapText="1"/>
    </xf>
    <xf numFmtId="196" fontId="4" fillId="0" borderId="21" xfId="20961" applyNumberFormat="1" applyFont="1" applyBorder="1" applyAlignment="1"/>
    <xf numFmtId="196" fontId="4" fillId="0" borderId="92" xfId="20961" applyNumberFormat="1" applyFont="1" applyBorder="1" applyAlignment="1"/>
    <xf numFmtId="196" fontId="4" fillId="0" borderId="86" xfId="20961" applyNumberFormat="1" applyFont="1" applyBorder="1" applyAlignment="1"/>
    <xf numFmtId="0" fontId="4" fillId="0" borderId="58" xfId="0" applyFont="1" applyBorder="1" applyAlignment="1">
      <alignment horizontal="center" vertical="center" wrapText="1"/>
    </xf>
    <xf numFmtId="9" fontId="0" fillId="0" borderId="0" xfId="20961" applyFont="1"/>
    <xf numFmtId="164" fontId="0" fillId="0" borderId="116" xfId="7" applyNumberFormat="1" applyFont="1" applyFill="1" applyBorder="1"/>
    <xf numFmtId="10" fontId="0" fillId="0" borderId="0" xfId="0" applyNumberFormat="1"/>
    <xf numFmtId="0" fontId="127" fillId="3" borderId="123" xfId="0" applyFont="1" applyFill="1" applyBorder="1" applyAlignment="1">
      <alignment horizontal="left" vertical="center" wrapText="1" indent="1"/>
    </xf>
    <xf numFmtId="0" fontId="130" fillId="0" borderId="123" xfId="21414" applyFont="1" applyBorder="1" applyAlignment="1">
      <alignment horizontal="center" vertical="center" wrapText="1"/>
    </xf>
    <xf numFmtId="0" fontId="0" fillId="0" borderId="133" xfId="0" applyBorder="1" applyAlignment="1">
      <alignment horizontal="center"/>
    </xf>
    <xf numFmtId="43" fontId="22" fillId="0" borderId="138" xfId="7" applyFont="1" applyBorder="1" applyAlignment="1">
      <alignment horizontal="center" vertical="center"/>
    </xf>
    <xf numFmtId="167" fontId="23" fillId="0" borderId="139" xfId="0" applyNumberFormat="1" applyFont="1" applyBorder="1" applyAlignment="1">
      <alignment horizontal="center"/>
    </xf>
    <xf numFmtId="0" fontId="0" fillId="0" borderId="85" xfId="0" applyBorder="1" applyAlignment="1">
      <alignment horizontal="center"/>
    </xf>
    <xf numFmtId="43" fontId="23" fillId="0" borderId="123" xfId="7" applyFont="1" applyBorder="1" applyAlignment="1">
      <alignment horizontal="center" vertical="center"/>
    </xf>
    <xf numFmtId="167" fontId="23" fillId="0" borderId="132" xfId="0" applyNumberFormat="1" applyFont="1" applyBorder="1" applyAlignment="1">
      <alignment horizontal="left"/>
    </xf>
    <xf numFmtId="43" fontId="22" fillId="0" borderId="123" xfId="7" applyFont="1" applyFill="1" applyBorder="1" applyAlignment="1">
      <alignment horizontal="center" vertical="center"/>
    </xf>
    <xf numFmtId="43" fontId="22" fillId="0" borderId="123" xfId="7" applyFont="1" applyBorder="1" applyAlignment="1">
      <alignment horizontal="center"/>
    </xf>
    <xf numFmtId="0" fontId="23" fillId="0" borderId="132" xfId="0" applyFont="1" applyBorder="1" applyAlignment="1">
      <alignment horizontal="left"/>
    </xf>
    <xf numFmtId="43" fontId="23" fillId="0" borderId="123" xfId="7" applyFont="1" applyBorder="1" applyAlignment="1">
      <alignment horizontal="center"/>
    </xf>
    <xf numFmtId="43" fontId="23" fillId="0" borderId="123" xfId="7" applyFont="1" applyBorder="1"/>
    <xf numFmtId="43" fontId="22" fillId="0" borderId="123" xfId="7" applyFont="1" applyBorder="1" applyAlignment="1">
      <alignment horizontal="center" vertical="center"/>
    </xf>
    <xf numFmtId="0" fontId="131" fillId="0" borderId="123" xfId="0" applyFont="1" applyBorder="1" applyAlignment="1">
      <alignment horizontal="left"/>
    </xf>
    <xf numFmtId="0" fontId="0" fillId="0" borderId="131" xfId="0" applyBorder="1" applyAlignment="1">
      <alignment horizontal="center"/>
    </xf>
    <xf numFmtId="0" fontId="128" fillId="0" borderId="130" xfId="0" applyFont="1" applyBorder="1" applyAlignment="1">
      <alignment horizontal="left" vertical="center" wrapText="1"/>
    </xf>
    <xf numFmtId="43" fontId="22" fillId="0" borderId="130" xfId="7" applyFont="1" applyBorder="1" applyAlignment="1">
      <alignment horizontal="center" vertical="center"/>
    </xf>
    <xf numFmtId="0" fontId="23" fillId="0" borderId="129" xfId="0" applyFont="1" applyBorder="1" applyAlignment="1">
      <alignment horizontal="left"/>
    </xf>
    <xf numFmtId="164" fontId="4" fillId="0" borderId="20" xfId="7" applyNumberFormat="1" applyFont="1" applyBorder="1" applyAlignment="1"/>
    <xf numFmtId="164" fontId="4" fillId="35" borderId="24" xfId="7" applyNumberFormat="1" applyFont="1" applyFill="1" applyBorder="1"/>
    <xf numFmtId="164" fontId="4" fillId="0" borderId="52" xfId="7" applyNumberFormat="1" applyFont="1" applyBorder="1" applyAlignment="1">
      <alignment vertical="center"/>
    </xf>
    <xf numFmtId="164" fontId="4" fillId="0" borderId="62" xfId="7" applyNumberFormat="1" applyFont="1" applyBorder="1" applyAlignment="1">
      <alignment vertical="center"/>
    </xf>
    <xf numFmtId="164" fontId="4" fillId="0" borderId="78" xfId="7" applyNumberFormat="1" applyFont="1" applyBorder="1" applyAlignment="1">
      <alignment vertical="center"/>
    </xf>
    <xf numFmtId="164" fontId="4" fillId="0" borderId="92" xfId="7" applyNumberFormat="1" applyFont="1" applyBorder="1" applyAlignment="1">
      <alignment vertical="center"/>
    </xf>
    <xf numFmtId="164" fontId="4" fillId="3" borderId="75" xfId="7" applyNumberFormat="1" applyFont="1" applyFill="1" applyBorder="1" applyAlignment="1">
      <alignment vertical="center"/>
    </xf>
    <xf numFmtId="164" fontId="4" fillId="3" borderId="21" xfId="7" applyNumberFormat="1" applyFont="1" applyFill="1" applyBorder="1" applyAlignment="1">
      <alignment vertical="center"/>
    </xf>
    <xf numFmtId="164" fontId="4" fillId="0" borderId="23" xfId="7" applyNumberFormat="1" applyFont="1" applyBorder="1" applyAlignment="1">
      <alignment vertical="center"/>
    </xf>
    <xf numFmtId="164" fontId="4" fillId="0" borderId="25" xfId="7" applyNumberFormat="1" applyFont="1" applyBorder="1" applyAlignment="1">
      <alignment vertical="center"/>
    </xf>
    <xf numFmtId="164" fontId="4" fillId="0" borderId="24" xfId="7" applyNumberFormat="1" applyFont="1" applyBorder="1" applyAlignment="1">
      <alignment vertical="center"/>
    </xf>
    <xf numFmtId="164" fontId="4" fillId="0" borderId="26" xfId="7" applyNumberFormat="1" applyFont="1" applyBorder="1" applyAlignment="1">
      <alignment vertical="center"/>
    </xf>
    <xf numFmtId="164" fontId="4" fillId="0" borderId="18" xfId="7" applyNumberFormat="1" applyFont="1" applyBorder="1" applyAlignment="1">
      <alignment vertical="center"/>
    </xf>
    <xf numFmtId="164" fontId="4" fillId="0" borderId="73" xfId="7" applyNumberFormat="1" applyFont="1" applyBorder="1" applyAlignment="1">
      <alignment vertical="center"/>
    </xf>
    <xf numFmtId="164" fontId="4" fillId="0" borderId="86" xfId="7" applyNumberFormat="1" applyFont="1" applyBorder="1" applyAlignment="1">
      <alignment vertical="center"/>
    </xf>
    <xf numFmtId="9" fontId="4" fillId="0" borderId="71" xfId="20961" applyFont="1" applyBorder="1" applyAlignment="1">
      <alignment vertical="center"/>
    </xf>
    <xf numFmtId="9" fontId="4" fillId="0" borderId="88" xfId="20961" applyFont="1" applyBorder="1" applyAlignment="1">
      <alignment vertical="center"/>
    </xf>
    <xf numFmtId="14" fontId="4" fillId="0" borderId="0" xfId="0" applyNumberFormat="1" applyFont="1" applyAlignment="1">
      <alignment horizontal="left"/>
    </xf>
    <xf numFmtId="14" fontId="115" fillId="0" borderId="0" xfId="0" applyNumberFormat="1" applyFont="1" applyAlignment="1">
      <alignment horizontal="left"/>
    </xf>
    <xf numFmtId="164" fontId="118" fillId="0" borderId="116" xfId="7" applyNumberFormat="1" applyFont="1" applyBorder="1"/>
    <xf numFmtId="164" fontId="115" fillId="0" borderId="116" xfId="7" applyNumberFormat="1" applyFont="1" applyBorder="1"/>
    <xf numFmtId="164" fontId="114" fillId="0" borderId="123" xfId="7" applyNumberFormat="1" applyFont="1" applyBorder="1"/>
    <xf numFmtId="164" fontId="114" fillId="35" borderId="123" xfId="7" applyNumberFormat="1" applyFont="1" applyFill="1" applyBorder="1"/>
    <xf numFmtId="164" fontId="117" fillId="0" borderId="123" xfId="7" applyNumberFormat="1" applyFont="1" applyBorder="1"/>
    <xf numFmtId="164" fontId="115" fillId="0" borderId="123" xfId="7" applyNumberFormat="1" applyFont="1" applyBorder="1"/>
    <xf numFmtId="164" fontId="118" fillId="0" borderId="123" xfId="7" applyNumberFormat="1" applyFont="1" applyBorder="1"/>
    <xf numFmtId="164" fontId="114" fillId="77" borderId="123" xfId="7" applyNumberFormat="1" applyFont="1" applyFill="1" applyBorder="1"/>
    <xf numFmtId="164" fontId="114" fillId="0" borderId="123" xfId="7" applyNumberFormat="1" applyFont="1" applyBorder="1" applyAlignment="1">
      <alignment horizontal="left" indent="1"/>
    </xf>
    <xf numFmtId="164" fontId="117" fillId="79" borderId="123" xfId="7" applyNumberFormat="1" applyFont="1" applyFill="1" applyBorder="1"/>
    <xf numFmtId="164" fontId="117" fillId="0" borderId="67" xfId="7" applyNumberFormat="1" applyFont="1" applyBorder="1"/>
    <xf numFmtId="164" fontId="114" fillId="0" borderId="132" xfId="7" applyNumberFormat="1" applyFont="1" applyBorder="1"/>
    <xf numFmtId="164" fontId="114" fillId="0" borderId="133" xfId="7" applyNumberFormat="1" applyFont="1" applyBorder="1" applyAlignment="1">
      <alignment horizontal="left" indent="1"/>
    </xf>
    <xf numFmtId="164" fontId="114" fillId="0" borderId="133" xfId="7" applyNumberFormat="1" applyFont="1" applyBorder="1" applyAlignment="1">
      <alignment horizontal="left" indent="2"/>
    </xf>
    <xf numFmtId="164" fontId="114" fillId="0" borderId="133" xfId="7" applyNumberFormat="1" applyFont="1" applyBorder="1" applyAlignment="1">
      <alignment horizontal="left" indent="3"/>
    </xf>
    <xf numFmtId="164" fontId="114" fillId="78" borderId="133" xfId="7" applyNumberFormat="1" applyFont="1" applyFill="1" applyBorder="1"/>
    <xf numFmtId="164" fontId="114" fillId="78" borderId="123" xfId="7" applyNumberFormat="1" applyFont="1" applyFill="1" applyBorder="1"/>
    <xf numFmtId="164" fontId="114" fillId="78" borderId="132" xfId="7" applyNumberFormat="1" applyFont="1" applyFill="1" applyBorder="1"/>
    <xf numFmtId="164" fontId="114" fillId="0" borderId="133" xfId="7" applyNumberFormat="1" applyFont="1" applyBorder="1" applyAlignment="1">
      <alignment horizontal="left" vertical="top" wrapText="1" indent="2"/>
    </xf>
    <xf numFmtId="164" fontId="114" fillId="0" borderId="133" xfId="7" applyNumberFormat="1" applyFont="1" applyBorder="1" applyAlignment="1">
      <alignment horizontal="left" wrapText="1" indent="3"/>
    </xf>
    <xf numFmtId="164" fontId="114" fillId="0" borderId="133" xfId="7" applyNumberFormat="1" applyFont="1" applyBorder="1" applyAlignment="1">
      <alignment horizontal="left" wrapText="1" indent="2"/>
    </xf>
    <xf numFmtId="164" fontId="114" fillId="0" borderId="133" xfId="7" applyNumberFormat="1" applyFont="1" applyBorder="1" applyAlignment="1">
      <alignment horizontal="left" wrapText="1" indent="1"/>
    </xf>
    <xf numFmtId="164" fontId="114" fillId="0" borderId="131" xfId="7" applyNumberFormat="1" applyFont="1" applyBorder="1" applyAlignment="1">
      <alignment horizontal="left" wrapText="1" indent="1"/>
    </xf>
    <xf numFmtId="164" fontId="114" fillId="0" borderId="130" xfId="7" applyNumberFormat="1" applyFont="1" applyBorder="1"/>
    <xf numFmtId="164" fontId="114" fillId="0" borderId="129" xfId="7" applyNumberFormat="1" applyFont="1" applyBorder="1"/>
    <xf numFmtId="164" fontId="114" fillId="0" borderId="123" xfId="7" applyNumberFormat="1" applyFont="1" applyBorder="1" applyAlignment="1">
      <alignment horizontal="left" vertical="center" wrapText="1"/>
    </xf>
    <xf numFmtId="164" fontId="114" fillId="0" borderId="123" xfId="7" applyNumberFormat="1" applyFont="1" applyBorder="1" applyAlignment="1">
      <alignment horizontal="center" vertical="center" wrapText="1"/>
    </xf>
    <xf numFmtId="164" fontId="114" fillId="0" borderId="123" xfId="7" applyNumberFormat="1" applyFont="1" applyBorder="1" applyAlignment="1">
      <alignment horizontal="center" vertical="center"/>
    </xf>
    <xf numFmtId="164" fontId="117" fillId="0" borderId="123" xfId="7" applyNumberFormat="1" applyFont="1" applyBorder="1" applyAlignment="1">
      <alignment horizontal="left" vertical="center" wrapText="1"/>
    </xf>
    <xf numFmtId="164" fontId="119" fillId="0" borderId="123" xfId="7" applyNumberFormat="1" applyFont="1" applyBorder="1"/>
    <xf numFmtId="164" fontId="119" fillId="0" borderId="124" xfId="7" applyNumberFormat="1" applyFont="1" applyBorder="1"/>
    <xf numFmtId="10" fontId="119" fillId="0" borderId="123" xfId="20961" applyNumberFormat="1" applyFont="1" applyBorder="1"/>
    <xf numFmtId="10" fontId="119" fillId="0" borderId="124" xfId="20961" applyNumberFormat="1" applyFont="1" applyBorder="1"/>
    <xf numFmtId="1" fontId="119" fillId="0" borderId="123" xfId="0" applyNumberFormat="1" applyFont="1" applyBorder="1"/>
    <xf numFmtId="1" fontId="119" fillId="0" borderId="124" xfId="0" applyNumberFormat="1" applyFont="1" applyBorder="1"/>
    <xf numFmtId="164" fontId="135" fillId="79" borderId="123" xfId="7" applyNumberFormat="1" applyFont="1" applyFill="1" applyBorder="1" applyAlignment="1" applyProtection="1"/>
    <xf numFmtId="10" fontId="111" fillId="76" borderId="123" xfId="20961" applyNumberFormat="1" applyFont="1" applyFill="1" applyBorder="1" applyAlignment="1" applyProtection="1">
      <alignment horizontal="right" vertical="center"/>
    </xf>
    <xf numFmtId="193" fontId="9" fillId="0" borderId="72" xfId="0" applyNumberFormat="1" applyFont="1" applyBorder="1" applyAlignment="1" applyProtection="1">
      <alignment vertical="center"/>
      <protection locked="0"/>
    </xf>
    <xf numFmtId="10" fontId="9" fillId="0" borderId="23" xfId="20961" applyNumberFormat="1" applyFont="1" applyFill="1" applyBorder="1" applyAlignment="1" applyProtection="1">
      <alignment vertical="center"/>
      <protection locked="0"/>
    </xf>
    <xf numFmtId="193" fontId="9" fillId="0" borderId="77" xfId="0" applyNumberFormat="1" applyFont="1" applyBorder="1" applyAlignment="1" applyProtection="1">
      <alignment vertical="center"/>
      <protection locked="0"/>
    </xf>
    <xf numFmtId="10" fontId="9" fillId="0" borderId="77" xfId="20961" applyNumberFormat="1" applyFont="1" applyFill="1" applyBorder="1" applyAlignment="1" applyProtection="1">
      <alignment vertical="center"/>
      <protection locked="0"/>
    </xf>
    <xf numFmtId="0" fontId="104" fillId="0" borderId="64" xfId="0" applyFont="1" applyBorder="1" applyAlignment="1">
      <alignment horizontal="left" vertical="center" wrapText="1"/>
    </xf>
    <xf numFmtId="0" fontId="104" fillId="0" borderId="63" xfId="0" applyFont="1" applyBorder="1" applyAlignment="1">
      <alignment horizontal="left" vertical="center" wrapText="1"/>
    </xf>
    <xf numFmtId="0" fontId="136" fillId="0" borderId="136" xfId="0" applyFont="1" applyBorder="1" applyAlignment="1">
      <alignment horizontal="center" vertical="center"/>
    </xf>
    <xf numFmtId="0" fontId="136" fillId="0" borderId="29" xfId="0" applyFont="1" applyBorder="1" applyAlignment="1">
      <alignment horizontal="center" vertical="center"/>
    </xf>
    <xf numFmtId="0" fontId="136" fillId="0" borderId="137" xfId="0" applyFont="1" applyBorder="1" applyAlignment="1">
      <alignment horizontal="center" vertical="center"/>
    </xf>
    <xf numFmtId="164" fontId="0" fillId="0" borderId="78" xfId="7" applyNumberFormat="1" applyFont="1" applyBorder="1" applyAlignment="1">
      <alignment horizontal="center"/>
    </xf>
    <xf numFmtId="164" fontId="0" fillId="0" borderId="75" xfId="7" applyNumberFormat="1" applyFont="1" applyBorder="1" applyAlignment="1">
      <alignment horizontal="center"/>
    </xf>
    <xf numFmtId="164" fontId="0" fillId="0" borderId="76" xfId="7" applyNumberFormat="1" applyFont="1" applyBorder="1" applyAlignment="1">
      <alignment horizontal="center"/>
    </xf>
    <xf numFmtId="164" fontId="0" fillId="0" borderId="117" xfId="7" applyNumberFormat="1" applyFont="1" applyBorder="1" applyAlignment="1">
      <alignment horizontal="center"/>
    </xf>
    <xf numFmtId="164" fontId="0" fillId="0" borderId="118" xfId="7" applyNumberFormat="1" applyFont="1" applyBorder="1" applyAlignment="1">
      <alignment horizontal="center"/>
    </xf>
    <xf numFmtId="164" fontId="0" fillId="0" borderId="119" xfId="7" applyNumberFormat="1" applyFont="1" applyBorder="1" applyAlignment="1">
      <alignment horizontal="center"/>
    </xf>
    <xf numFmtId="0" fontId="0" fillId="0" borderId="116" xfId="0" applyBorder="1" applyAlignment="1">
      <alignment horizontal="center" vertical="center"/>
    </xf>
    <xf numFmtId="0" fontId="124" fillId="0" borderId="72" xfId="0" applyFont="1" applyBorder="1" applyAlignment="1">
      <alignment horizontal="center" vertical="center"/>
    </xf>
    <xf numFmtId="0" fontId="124" fillId="0" borderId="7" xfId="0" applyFont="1" applyBorder="1" applyAlignment="1">
      <alignment horizontal="center" vertical="center"/>
    </xf>
    <xf numFmtId="0" fontId="10" fillId="0" borderId="17" xfId="0" applyFont="1" applyBorder="1" applyAlignment="1">
      <alignment horizontal="center" vertical="center"/>
    </xf>
    <xf numFmtId="164" fontId="10" fillId="0" borderId="17" xfId="7" applyNumberFormat="1" applyFont="1" applyFill="1" applyBorder="1" applyAlignment="1" applyProtection="1">
      <alignment horizontal="center" vertical="center"/>
    </xf>
    <xf numFmtId="164" fontId="10" fillId="0" borderId="18" xfId="7" applyNumberFormat="1" applyFont="1" applyFill="1" applyBorder="1" applyAlignment="1" applyProtection="1">
      <alignment horizontal="center" vertical="center"/>
    </xf>
    <xf numFmtId="0" fontId="0" fillId="0" borderId="78" xfId="0" applyBorder="1" applyAlignment="1">
      <alignment horizontal="center"/>
    </xf>
    <xf numFmtId="0" fontId="0" fillId="0" borderId="75" xfId="0" applyBorder="1" applyAlignment="1">
      <alignment horizontal="center"/>
    </xf>
    <xf numFmtId="0" fontId="0" fillId="0" borderId="76" xfId="0" applyBorder="1" applyAlignment="1">
      <alignment horizontal="center"/>
    </xf>
    <xf numFmtId="0" fontId="124" fillId="0" borderId="120" xfId="0" applyFont="1" applyBorder="1" applyAlignment="1">
      <alignment horizontal="center" vertical="center" wrapText="1"/>
    </xf>
    <xf numFmtId="0" fontId="124" fillId="0" borderId="7" xfId="0" applyFont="1" applyBorder="1" applyAlignment="1">
      <alignment horizontal="center" vertical="center" wrapText="1"/>
    </xf>
    <xf numFmtId="0" fontId="0" fillId="0" borderId="108" xfId="0" applyBorder="1" applyAlignment="1">
      <alignment horizontal="center" vertical="center"/>
    </xf>
    <xf numFmtId="0" fontId="0" fillId="0" borderId="11" xfId="0" applyBorder="1" applyAlignment="1">
      <alignment horizontal="center" vertical="center"/>
    </xf>
    <xf numFmtId="0" fontId="0" fillId="0" borderId="116" xfId="0" applyBorder="1" applyAlignment="1">
      <alignment horizontal="center" vertical="center" wrapText="1"/>
    </xf>
    <xf numFmtId="164" fontId="10" fillId="0" borderId="17" xfId="7" applyNumberFormat="1" applyFont="1" applyFill="1" applyBorder="1" applyAlignment="1" applyProtection="1">
      <alignment horizontal="center"/>
    </xf>
    <xf numFmtId="164" fontId="10" fillId="0" borderId="18" xfId="7" applyNumberFormat="1" applyFont="1" applyFill="1" applyBorder="1" applyAlignment="1" applyProtection="1">
      <alignment horizontal="center"/>
    </xf>
    <xf numFmtId="0" fontId="13" fillId="0" borderId="3" xfId="0" applyFont="1" applyBorder="1" applyAlignment="1">
      <alignment wrapText="1"/>
    </xf>
    <xf numFmtId="0" fontId="4" fillId="0" borderId="20" xfId="0" applyFont="1" applyBorder="1"/>
    <xf numFmtId="0" fontId="10" fillId="0" borderId="8" xfId="0" applyFont="1" applyBorder="1" applyAlignment="1">
      <alignment horizontal="center" vertical="center" wrapText="1"/>
    </xf>
    <xf numFmtId="0" fontId="10" fillId="0" borderId="21" xfId="0" applyFont="1" applyBorder="1" applyAlignment="1">
      <alignment horizontal="center" vertical="center" wrapText="1"/>
    </xf>
    <xf numFmtId="0" fontId="4" fillId="0" borderId="77" xfId="0" applyFont="1" applyBorder="1" applyAlignment="1">
      <alignment horizontal="center" vertical="center" wrapText="1"/>
    </xf>
    <xf numFmtId="0" fontId="4" fillId="0" borderId="78" xfId="0" applyFont="1" applyBorder="1" applyAlignment="1">
      <alignment horizontal="center"/>
    </xf>
    <xf numFmtId="0" fontId="4" fillId="0" borderId="21" xfId="0" applyFont="1" applyBorder="1" applyAlignment="1">
      <alignment horizontal="center"/>
    </xf>
    <xf numFmtId="0" fontId="6" fillId="35" borderId="96" xfId="0" applyFont="1" applyFill="1" applyBorder="1" applyAlignment="1">
      <alignment horizontal="center" vertical="center" wrapText="1"/>
    </xf>
    <xf numFmtId="0" fontId="6" fillId="35" borderId="28" xfId="0" applyFont="1" applyFill="1" applyBorder="1" applyAlignment="1">
      <alignment horizontal="center" vertical="center" wrapText="1"/>
    </xf>
    <xf numFmtId="0" fontId="6" fillId="35" borderId="93" xfId="0" applyFont="1" applyFill="1" applyBorder="1" applyAlignment="1">
      <alignment horizontal="center" vertical="center" wrapText="1"/>
    </xf>
    <xf numFmtId="0" fontId="6" fillId="35" borderId="76" xfId="0" applyFont="1" applyFill="1" applyBorder="1" applyAlignment="1">
      <alignment horizontal="center" vertical="center" wrapText="1"/>
    </xf>
    <xf numFmtId="0" fontId="4" fillId="83" borderId="7" xfId="0" applyFont="1" applyFill="1" applyBorder="1" applyAlignment="1">
      <alignment horizontal="center" vertical="center" wrapText="1"/>
    </xf>
    <xf numFmtId="0" fontId="4" fillId="83" borderId="123" xfId="0" applyFont="1" applyFill="1" applyBorder="1" applyAlignment="1">
      <alignment horizontal="center" vertical="center" wrapText="1"/>
    </xf>
    <xf numFmtId="0" fontId="4" fillId="83" borderId="7" xfId="11" applyFont="1" applyFill="1" applyBorder="1" applyAlignment="1">
      <alignment horizontal="center" vertical="top"/>
    </xf>
    <xf numFmtId="0" fontId="6" fillId="84" borderId="62" xfId="0" applyFont="1" applyFill="1" applyBorder="1" applyAlignment="1">
      <alignment horizontal="center" vertical="center" wrapText="1"/>
    </xf>
    <xf numFmtId="0" fontId="6" fillId="84" borderId="132" xfId="0" applyFont="1" applyFill="1" applyBorder="1" applyAlignment="1">
      <alignment horizontal="center" vertical="center" wrapText="1"/>
    </xf>
    <xf numFmtId="0" fontId="101" fillId="3" borderId="65" xfId="13" applyFont="1" applyFill="1" applyBorder="1" applyAlignment="1" applyProtection="1">
      <alignment horizontal="center" vertical="center" wrapText="1"/>
      <protection locked="0"/>
    </xf>
    <xf numFmtId="0" fontId="101" fillId="3" borderId="62" xfId="13" applyFont="1" applyFill="1" applyBorder="1" applyAlignment="1" applyProtection="1">
      <alignment horizontal="center" vertical="center" wrapText="1"/>
      <protection locked="0"/>
    </xf>
    <xf numFmtId="9" fontId="4" fillId="0" borderId="8"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4" fontId="15" fillId="3" borderId="16" xfId="1" applyNumberFormat="1" applyFont="1" applyFill="1" applyBorder="1" applyAlignment="1" applyProtection="1">
      <alignment horizontal="center"/>
      <protection locked="0"/>
    </xf>
    <xf numFmtId="164" fontId="15" fillId="3" borderId="17" xfId="1" applyNumberFormat="1" applyFont="1" applyFill="1" applyBorder="1" applyAlignment="1" applyProtection="1">
      <alignment horizontal="center"/>
      <protection locked="0"/>
    </xf>
    <xf numFmtId="164" fontId="15" fillId="3" borderId="18" xfId="1" applyNumberFormat="1" applyFont="1" applyFill="1" applyBorder="1" applyAlignment="1" applyProtection="1">
      <alignment horizontal="center"/>
      <protection locked="0"/>
    </xf>
    <xf numFmtId="0" fontId="6" fillId="0" borderId="49" xfId="0" applyFont="1" applyBorder="1" applyAlignment="1">
      <alignment horizontal="center" vertical="center" wrapText="1"/>
    </xf>
    <xf numFmtId="0" fontId="6" fillId="0" borderId="50" xfId="0" applyFont="1" applyBorder="1" applyAlignment="1">
      <alignment horizontal="center" vertical="center" wrapText="1"/>
    </xf>
    <xf numFmtId="164" fontId="15" fillId="0" borderId="68" xfId="1" applyNumberFormat="1" applyFont="1" applyFill="1" applyBorder="1" applyAlignment="1" applyProtection="1">
      <alignment horizontal="center" vertical="center" wrapText="1"/>
      <protection locked="0"/>
    </xf>
    <xf numFmtId="164" fontId="15" fillId="0" borderId="69" xfId="1" applyNumberFormat="1" applyFont="1" applyFill="1" applyBorder="1" applyAlignment="1" applyProtection="1">
      <alignment horizontal="center" vertical="center" wrapText="1"/>
      <protection locked="0"/>
    </xf>
    <xf numFmtId="0" fontId="4" fillId="0" borderId="65"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8" xfId="0" applyFont="1" applyBorder="1" applyAlignment="1">
      <alignment horizontal="center" wrapText="1"/>
    </xf>
    <xf numFmtId="0" fontId="4" fillId="0" borderId="10" xfId="0" applyFont="1" applyBorder="1" applyAlignment="1">
      <alignment horizontal="center" wrapText="1"/>
    </xf>
    <xf numFmtId="0" fontId="4" fillId="0" borderId="58"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84" xfId="0" applyFont="1" applyBorder="1" applyAlignment="1">
      <alignment horizontal="center" vertical="center" wrapText="1"/>
    </xf>
    <xf numFmtId="0" fontId="14" fillId="0" borderId="53" xfId="0" applyFont="1" applyBorder="1" applyAlignment="1">
      <alignment horizontal="left" vertical="center"/>
    </xf>
    <xf numFmtId="0" fontId="14" fillId="0" borderId="54" xfId="0" applyFont="1" applyBorder="1" applyAlignment="1">
      <alignment horizontal="left" vertical="center"/>
    </xf>
    <xf numFmtId="0" fontId="4" fillId="0" borderId="17" xfId="0" applyFont="1" applyBorder="1" applyAlignment="1">
      <alignment horizontal="center"/>
    </xf>
    <xf numFmtId="0" fontId="4" fillId="0" borderId="18" xfId="0" applyFont="1" applyBorder="1" applyAlignment="1">
      <alignment horizontal="center" vertical="center" wrapText="1"/>
    </xf>
    <xf numFmtId="0" fontId="4" fillId="0" borderId="92" xfId="0" applyFont="1" applyBorder="1" applyAlignment="1">
      <alignment horizontal="center" vertical="center" wrapText="1"/>
    </xf>
    <xf numFmtId="0" fontId="117" fillId="0" borderId="99" xfId="0" applyFont="1" applyBorder="1" applyAlignment="1">
      <alignment horizontal="left" vertical="center" wrapText="1"/>
    </xf>
    <xf numFmtId="0" fontId="117" fillId="0" borderId="100" xfId="0" applyFont="1" applyBorder="1" applyAlignment="1">
      <alignment horizontal="left" vertical="center" wrapText="1"/>
    </xf>
    <xf numFmtId="0" fontId="117" fillId="0" borderId="102" xfId="0" applyFont="1" applyBorder="1" applyAlignment="1">
      <alignment horizontal="left" vertical="center" wrapText="1"/>
    </xf>
    <xf numFmtId="0" fontId="117" fillId="0" borderId="103" xfId="0" applyFont="1" applyBorder="1" applyAlignment="1">
      <alignment horizontal="left" vertical="center" wrapText="1"/>
    </xf>
    <xf numFmtId="0" fontId="117" fillId="0" borderId="105" xfId="0" applyFont="1" applyBorder="1" applyAlignment="1">
      <alignment horizontal="left" vertical="center" wrapText="1"/>
    </xf>
    <xf numFmtId="0" fontId="117" fillId="0" borderId="106" xfId="0" applyFont="1" applyBorder="1" applyAlignment="1">
      <alignment horizontal="left" vertical="center" wrapText="1"/>
    </xf>
    <xf numFmtId="0" fontId="118" fillId="0" borderId="122" xfId="0" applyFont="1" applyBorder="1" applyAlignment="1">
      <alignment horizontal="center" vertical="center" wrapText="1"/>
    </xf>
    <xf numFmtId="0" fontId="118" fillId="0" borderId="121" xfId="0" applyFont="1" applyBorder="1" applyAlignment="1">
      <alignment horizontal="center" vertical="center" wrapText="1"/>
    </xf>
    <xf numFmtId="0" fontId="118" fillId="0" borderId="101" xfId="0" applyFont="1" applyBorder="1" applyAlignment="1">
      <alignment horizontal="center" vertical="center" wrapText="1"/>
    </xf>
    <xf numFmtId="0" fontId="118" fillId="0" borderId="52" xfId="0" applyFont="1" applyBorder="1" applyAlignment="1">
      <alignment horizontal="center" vertical="center" wrapText="1"/>
    </xf>
    <xf numFmtId="0" fontId="118" fillId="0" borderId="104" xfId="0" applyFont="1" applyBorder="1" applyAlignment="1">
      <alignment horizontal="center" vertical="center" wrapText="1"/>
    </xf>
    <xf numFmtId="0" fontId="118" fillId="0" borderId="11" xfId="0" applyFont="1" applyBorder="1" applyAlignment="1">
      <alignment horizontal="center" vertical="center" wrapText="1"/>
    </xf>
    <xf numFmtId="0" fontId="114" fillId="0" borderId="124" xfId="0" applyFont="1" applyBorder="1" applyAlignment="1">
      <alignment horizontal="center" vertical="center" wrapText="1"/>
    </xf>
    <xf numFmtId="0" fontId="114" fillId="0" borderId="7" xfId="0" applyFont="1" applyBorder="1" applyAlignment="1">
      <alignment horizontal="center" vertical="center" wrapText="1"/>
    </xf>
    <xf numFmtId="0" fontId="114" fillId="0" borderId="123" xfId="0" applyFont="1" applyBorder="1" applyAlignment="1">
      <alignment horizontal="center" vertical="center" wrapText="1"/>
    </xf>
    <xf numFmtId="0" fontId="114" fillId="0" borderId="126" xfId="0" applyFont="1" applyBorder="1" applyAlignment="1">
      <alignment horizontal="center" vertical="center" wrapText="1"/>
    </xf>
    <xf numFmtId="0" fontId="114" fillId="0" borderId="125" xfId="0" applyFont="1" applyBorder="1" applyAlignment="1">
      <alignment horizontal="center" vertical="center" wrapText="1"/>
    </xf>
    <xf numFmtId="0" fontId="122" fillId="0" borderId="123" xfId="0" applyFont="1" applyBorder="1" applyAlignment="1">
      <alignment horizontal="center" vertical="center"/>
    </xf>
    <xf numFmtId="0" fontId="116" fillId="0" borderId="122" xfId="0" applyFont="1" applyBorder="1" applyAlignment="1">
      <alignment horizontal="center" vertical="center"/>
    </xf>
    <xf numFmtId="0" fontId="116" fillId="0" borderId="127" xfId="0" applyFont="1" applyBorder="1" applyAlignment="1">
      <alignment horizontal="center" vertical="center"/>
    </xf>
    <xf numFmtId="0" fontId="116" fillId="0" borderId="52" xfId="0" applyFont="1" applyBorder="1" applyAlignment="1">
      <alignment horizontal="center" vertical="center"/>
    </xf>
    <xf numFmtId="0" fontId="116" fillId="0" borderId="11" xfId="0" applyFont="1" applyBorder="1" applyAlignment="1">
      <alignment horizontal="center" vertical="center"/>
    </xf>
    <xf numFmtId="0" fontId="117" fillId="0" borderId="123" xfId="0" applyFont="1" applyBorder="1" applyAlignment="1">
      <alignment horizontal="center" vertical="center" wrapText="1"/>
    </xf>
    <xf numFmtId="0" fontId="117" fillId="0" borderId="122" xfId="0" applyFont="1" applyBorder="1" applyAlignment="1">
      <alignment horizontal="center" vertical="center" wrapText="1"/>
    </xf>
    <xf numFmtId="0" fontId="117" fillId="0" borderId="127" xfId="0" applyFont="1" applyBorder="1" applyAlignment="1">
      <alignment horizontal="center" vertical="center" wrapText="1"/>
    </xf>
    <xf numFmtId="0" fontId="117" fillId="0" borderId="107" xfId="0" applyFont="1" applyBorder="1" applyAlignment="1">
      <alignment horizontal="center" vertical="center" wrapText="1"/>
    </xf>
    <xf numFmtId="0" fontId="117" fillId="0" borderId="108" xfId="0" applyFont="1" applyBorder="1" applyAlignment="1">
      <alignment horizontal="center" vertical="center" wrapText="1"/>
    </xf>
    <xf numFmtId="0" fontId="117" fillId="0" borderId="52" xfId="0" applyFont="1" applyBorder="1" applyAlignment="1">
      <alignment horizontal="center" vertical="center" wrapText="1"/>
    </xf>
    <xf numFmtId="0" fontId="117" fillId="0" borderId="11" xfId="0" applyFont="1" applyBorder="1" applyAlignment="1">
      <alignment horizontal="center" vertical="center" wrapText="1"/>
    </xf>
    <xf numFmtId="0" fontId="114" fillId="0" borderId="128" xfId="0" applyFont="1" applyBorder="1" applyAlignment="1">
      <alignment horizontal="center" vertical="center" wrapText="1"/>
    </xf>
    <xf numFmtId="0" fontId="117" fillId="0" borderId="109" xfId="0" applyFont="1" applyBorder="1" applyAlignment="1">
      <alignment horizontal="center" vertical="center" wrapText="1"/>
    </xf>
    <xf numFmtId="0" fontId="117" fillId="0" borderId="7" xfId="0" applyFont="1" applyBorder="1" applyAlignment="1">
      <alignment horizontal="center" vertical="center" wrapText="1"/>
    </xf>
    <xf numFmtId="0" fontId="114" fillId="0" borderId="109" xfId="0" applyFont="1" applyBorder="1" applyAlignment="1">
      <alignment horizontal="center" vertical="center" wrapText="1"/>
    </xf>
    <xf numFmtId="0" fontId="114" fillId="0" borderId="122" xfId="0" applyFont="1" applyBorder="1" applyAlignment="1">
      <alignment horizontal="center" vertical="center" wrapText="1"/>
    </xf>
    <xf numFmtId="0" fontId="114" fillId="0" borderId="121" xfId="0" applyFont="1" applyBorder="1" applyAlignment="1">
      <alignment horizontal="center" vertical="center" wrapText="1"/>
    </xf>
    <xf numFmtId="0" fontId="114" fillId="0" borderId="127" xfId="0" applyFont="1" applyBorder="1" applyAlignment="1">
      <alignment horizontal="center" vertical="center" wrapText="1"/>
    </xf>
    <xf numFmtId="0" fontId="114" fillId="0" borderId="11" xfId="0" applyFont="1" applyBorder="1" applyAlignment="1">
      <alignment horizontal="center" vertical="center" wrapText="1"/>
    </xf>
    <xf numFmtId="0" fontId="114" fillId="0" borderId="132" xfId="0" applyFont="1" applyBorder="1" applyAlignment="1">
      <alignment horizontal="center" vertical="center" wrapText="1"/>
    </xf>
    <xf numFmtId="0" fontId="114" fillId="0" borderId="53" xfId="0" applyFont="1" applyBorder="1" applyAlignment="1">
      <alignment horizontal="center" vertical="center" wrapText="1"/>
    </xf>
    <xf numFmtId="0" fontId="114" fillId="0" borderId="54" xfId="0" applyFont="1" applyBorder="1" applyAlignment="1">
      <alignment horizontal="center" vertical="center" wrapText="1"/>
    </xf>
    <xf numFmtId="0" fontId="114" fillId="0" borderId="84" xfId="0" applyFont="1" applyBorder="1" applyAlignment="1">
      <alignment horizontal="center" vertical="center" wrapText="1"/>
    </xf>
    <xf numFmtId="0" fontId="117" fillId="0" borderId="53" xfId="0" applyFont="1" applyBorder="1" applyAlignment="1">
      <alignment horizontal="left" vertical="top" wrapText="1"/>
    </xf>
    <xf numFmtId="0" fontId="117" fillId="0" borderId="84" xfId="0" applyFont="1" applyBorder="1" applyAlignment="1">
      <alignment horizontal="left" vertical="top" wrapText="1"/>
    </xf>
    <xf numFmtId="0" fontId="117" fillId="0" borderId="61" xfId="0" applyFont="1" applyBorder="1" applyAlignment="1">
      <alignment horizontal="left" vertical="top" wrapText="1"/>
    </xf>
    <xf numFmtId="0" fontId="117" fillId="0" borderId="70" xfId="0" applyFont="1" applyBorder="1" applyAlignment="1">
      <alignment horizontal="left" vertical="top" wrapText="1"/>
    </xf>
    <xf numFmtId="0" fontId="117" fillId="0" borderId="98" xfId="0" applyFont="1" applyBorder="1" applyAlignment="1">
      <alignment horizontal="left" vertical="top" wrapText="1"/>
    </xf>
    <xf numFmtId="0" fontId="117" fillId="0" borderId="134" xfId="0" applyFont="1" applyBorder="1" applyAlignment="1">
      <alignment horizontal="left" vertical="top" wrapText="1"/>
    </xf>
    <xf numFmtId="0" fontId="117" fillId="0" borderId="135" xfId="0" applyFont="1" applyBorder="1" applyAlignment="1">
      <alignment horizontal="center" vertical="center" wrapText="1"/>
    </xf>
    <xf numFmtId="0" fontId="117" fillId="0" borderId="67" xfId="0" applyFont="1" applyBorder="1" applyAlignment="1">
      <alignment horizontal="center" vertical="center" wrapText="1"/>
    </xf>
    <xf numFmtId="0" fontId="114" fillId="0" borderId="122" xfId="0" applyFont="1" applyBorder="1" applyAlignment="1">
      <alignment horizontal="center" vertical="top" wrapText="1"/>
    </xf>
    <xf numFmtId="0" fontId="114" fillId="0" borderId="121" xfId="0" applyFont="1" applyBorder="1" applyAlignment="1">
      <alignment horizontal="center" vertical="top" wrapText="1"/>
    </xf>
    <xf numFmtId="0" fontId="114" fillId="0" borderId="128" xfId="0" applyFont="1" applyBorder="1" applyAlignment="1">
      <alignment horizontal="center" vertical="top" wrapText="1"/>
    </xf>
    <xf numFmtId="0" fontId="114" fillId="0" borderId="125" xfId="0" applyFont="1" applyBorder="1" applyAlignment="1">
      <alignment horizontal="center" vertical="top" wrapText="1"/>
    </xf>
    <xf numFmtId="0" fontId="105" fillId="0" borderId="110" xfId="0" applyFont="1" applyBorder="1" applyAlignment="1">
      <alignment horizontal="left" vertical="top" wrapText="1"/>
    </xf>
    <xf numFmtId="0" fontId="105" fillId="0" borderId="111" xfId="0" applyFont="1" applyBorder="1" applyAlignment="1">
      <alignment horizontal="left" vertical="top" wrapText="1"/>
    </xf>
    <xf numFmtId="0" fontId="120" fillId="0" borderId="123" xfId="0" applyFont="1" applyBorder="1" applyAlignment="1">
      <alignment horizontal="center" vertical="center"/>
    </xf>
    <xf numFmtId="0" fontId="119" fillId="0" borderId="123" xfId="0" applyFont="1" applyBorder="1" applyAlignment="1">
      <alignment horizontal="center" vertical="center" wrapText="1"/>
    </xf>
    <xf numFmtId="0" fontId="119" fillId="0" borderId="124" xfId="0" applyFont="1" applyBorder="1" applyAlignment="1">
      <alignment horizontal="center" vertical="center" wrapText="1"/>
    </xf>
    <xf numFmtId="164" fontId="117" fillId="0" borderId="132" xfId="7" applyNumberFormat="1" applyFont="1" applyBorder="1"/>
  </cellXfs>
  <cellStyles count="21417">
    <cellStyle name="_RC VALUTEBIS WRILSI " xfId="18"/>
    <cellStyle name="=C:\WINNT35\SYSTEM32\COMMAND.COM" xfId="21412"/>
    <cellStyle name="1Normal" xfId="19"/>
    <cellStyle name="1Normal 2" xfId="20"/>
    <cellStyle name="1Normal 3" xfId="21"/>
    <cellStyle name="20% - Accent1 2" xfId="22"/>
    <cellStyle name="20% - Accent1 2 10" xfId="23"/>
    <cellStyle name="20% - Accent1 2 11" xfId="24"/>
    <cellStyle name="20% - Accent1 2 12" xfId="25"/>
    <cellStyle name="20% - Accent1 2 2" xfId="26"/>
    <cellStyle name="20% - Accent1 2 2 2" xfId="27"/>
    <cellStyle name="20% - Accent1 2 3" xfId="28"/>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3" xfId="37"/>
    <cellStyle name="20% - Accent1 4" xfId="38"/>
    <cellStyle name="20% - Accent1 4 2" xfId="39"/>
    <cellStyle name="20% - Accent1 4 3" xfId="40"/>
    <cellStyle name="20% - Accent1 5" xfId="41"/>
    <cellStyle name="20% - Accent1 5 2" xfId="42"/>
    <cellStyle name="20% - Accent1 5 3" xfId="43"/>
    <cellStyle name="20% - Accent1 6" xfId="44"/>
    <cellStyle name="20% - Accent1 6 2" xfId="45"/>
    <cellStyle name="20% - Accent1 6 3" xfId="46"/>
    <cellStyle name="20% - Accent1 7" xfId="47"/>
    <cellStyle name="20% - Accent2 2" xfId="48"/>
    <cellStyle name="20% - Accent2 2 10" xfId="49"/>
    <cellStyle name="20% - Accent2 2 11" xfId="50"/>
    <cellStyle name="20% - Accent2 2 12" xfId="51"/>
    <cellStyle name="20% - Accent2 2 2" xfId="52"/>
    <cellStyle name="20% - Accent2 2 2 2" xfId="53"/>
    <cellStyle name="20% - Accent2 2 3" xfId="54"/>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5 3" xfId="69"/>
    <cellStyle name="20% - Accent2 6" xfId="70"/>
    <cellStyle name="20% - Accent2 6 2" xfId="71"/>
    <cellStyle name="20% - Accent2 6 3" xfId="72"/>
    <cellStyle name="20% - Accent2 7" xfId="73"/>
    <cellStyle name="20% - Accent3 2" xfId="74"/>
    <cellStyle name="20% - Accent3 2 10" xfId="75"/>
    <cellStyle name="20% - Accent3 2 11" xfId="76"/>
    <cellStyle name="20% - Accent3 2 12" xfId="77"/>
    <cellStyle name="20% - Accent3 2 2" xfId="78"/>
    <cellStyle name="20% - Accent3 2 2 2" xfId="79"/>
    <cellStyle name="20% - Accent3 2 3" xfId="80"/>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3" xfId="89"/>
    <cellStyle name="20% - Accent3 4" xfId="90"/>
    <cellStyle name="20% - Accent3 4 2" xfId="91"/>
    <cellStyle name="20% - Accent3 4 3" xfId="92"/>
    <cellStyle name="20% - Accent3 5" xfId="93"/>
    <cellStyle name="20% - Accent3 5 2" xfId="94"/>
    <cellStyle name="20% - Accent3 5 3" xfId="95"/>
    <cellStyle name="20% - Accent3 6" xfId="96"/>
    <cellStyle name="20% - Accent3 6 2" xfId="97"/>
    <cellStyle name="20% - Accent3 6 3" xfId="98"/>
    <cellStyle name="20% - Accent3 7" xfId="99"/>
    <cellStyle name="20% - Accent4 2" xfId="100"/>
    <cellStyle name="20% - Accent4 2 10" xfId="101"/>
    <cellStyle name="20% - Accent4 2 11" xfId="102"/>
    <cellStyle name="20% - Accent4 2 12" xfId="103"/>
    <cellStyle name="20% - Accent4 2 2" xfId="104"/>
    <cellStyle name="20% - Accent4 2 2 2" xfId="105"/>
    <cellStyle name="20% - Accent4 2 3" xfId="106"/>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3" xfId="115"/>
    <cellStyle name="20% - Accent4 4" xfId="116"/>
    <cellStyle name="20% - Accent4 4 2" xfId="117"/>
    <cellStyle name="20% - Accent4 4 3" xfId="118"/>
    <cellStyle name="20% - Accent4 5" xfId="119"/>
    <cellStyle name="20% - Accent4 5 2" xfId="120"/>
    <cellStyle name="20% - Accent4 5 3" xfId="121"/>
    <cellStyle name="20% - Accent4 6" xfId="122"/>
    <cellStyle name="20% - Accent4 6 2" xfId="123"/>
    <cellStyle name="20% - Accent4 6 3" xfId="124"/>
    <cellStyle name="20% - Accent4 7" xfId="125"/>
    <cellStyle name="20% - Accent5 2" xfId="126"/>
    <cellStyle name="20% - Accent5 2 10" xfId="127"/>
    <cellStyle name="20% - Accent5 2 11" xfId="128"/>
    <cellStyle name="20% - Accent5 2 12" xfId="129"/>
    <cellStyle name="20% - Accent5 2 2" xfId="130"/>
    <cellStyle name="20% - Accent5 2 2 2" xfId="131"/>
    <cellStyle name="20% - Accent5 2 3" xfId="132"/>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3" xfId="141"/>
    <cellStyle name="20% - Accent5 4" xfId="142"/>
    <cellStyle name="20% - Accent5 4 2" xfId="143"/>
    <cellStyle name="20% - Accent5 4 3" xfId="144"/>
    <cellStyle name="20% - Accent5 5" xfId="145"/>
    <cellStyle name="20% - Accent5 5 2" xfId="146"/>
    <cellStyle name="20% - Accent5 5 3" xfId="147"/>
    <cellStyle name="20% - Accent5 6" xfId="148"/>
    <cellStyle name="20% - Accent5 6 2" xfId="149"/>
    <cellStyle name="20% - Accent5 6 3" xfId="150"/>
    <cellStyle name="20% - Accent5 7" xfId="151"/>
    <cellStyle name="20% - Accent6 2" xfId="152"/>
    <cellStyle name="20% - Accent6 2 10" xfId="153"/>
    <cellStyle name="20% - Accent6 2 11" xfId="154"/>
    <cellStyle name="20% - Accent6 2 12" xfId="155"/>
    <cellStyle name="20% - Accent6 2 2" xfId="156"/>
    <cellStyle name="20% - Accent6 2 2 2" xfId="157"/>
    <cellStyle name="20% - Accent6 2 3" xfId="158"/>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3" xfId="167"/>
    <cellStyle name="20% - Accent6 4" xfId="168"/>
    <cellStyle name="20% - Accent6 4 2" xfId="169"/>
    <cellStyle name="20% - Accent6 4 3" xfId="170"/>
    <cellStyle name="20% - Accent6 5" xfId="171"/>
    <cellStyle name="20% - Accent6 5 2" xfId="172"/>
    <cellStyle name="20% - Accent6 5 3" xfId="173"/>
    <cellStyle name="20% - Accent6 6" xfId="174"/>
    <cellStyle name="20% - Accent6 6 2" xfId="175"/>
    <cellStyle name="20% - Accent6 6 3" xfId="176"/>
    <cellStyle name="20% - Accent6 7" xfId="177"/>
    <cellStyle name="40% - Accent1 2" xfId="178"/>
    <cellStyle name="40% - Accent1 2 10" xfId="179"/>
    <cellStyle name="40% - Accent1 2 11" xfId="180"/>
    <cellStyle name="40% - Accent1 2 12" xfId="181"/>
    <cellStyle name="40% - Accent1 2 2" xfId="182"/>
    <cellStyle name="40% - Accent1 2 2 2" xfId="183"/>
    <cellStyle name="40% - Accent1 2 3" xfId="184"/>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3" xfId="193"/>
    <cellStyle name="40% - Accent1 4" xfId="194"/>
    <cellStyle name="40% - Accent1 4 2" xfId="195"/>
    <cellStyle name="40% - Accent1 4 3" xfId="196"/>
    <cellStyle name="40% - Accent1 5" xfId="197"/>
    <cellStyle name="40% - Accent1 5 2" xfId="198"/>
    <cellStyle name="40% - Accent1 5 3" xfId="199"/>
    <cellStyle name="40% - Accent1 6" xfId="200"/>
    <cellStyle name="40% - Accent1 6 2" xfId="201"/>
    <cellStyle name="40% - Accent1 6 3" xfId="202"/>
    <cellStyle name="40% - Accent1 7" xfId="203"/>
    <cellStyle name="40% - Accent2 2" xfId="204"/>
    <cellStyle name="40% - Accent2 2 10" xfId="205"/>
    <cellStyle name="40% - Accent2 2 11" xfId="206"/>
    <cellStyle name="40% - Accent2 2 12" xfId="207"/>
    <cellStyle name="40% - Accent2 2 2" xfId="208"/>
    <cellStyle name="40% - Accent2 2 2 2" xfId="209"/>
    <cellStyle name="40% - Accent2 2 3" xfId="210"/>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3" xfId="219"/>
    <cellStyle name="40% - Accent2 4" xfId="220"/>
    <cellStyle name="40% - Accent2 4 2" xfId="221"/>
    <cellStyle name="40% - Accent2 4 3" xfId="222"/>
    <cellStyle name="40% - Accent2 5" xfId="223"/>
    <cellStyle name="40% - Accent2 5 2" xfId="224"/>
    <cellStyle name="40% - Accent2 5 3" xfId="225"/>
    <cellStyle name="40% - Accent2 6" xfId="226"/>
    <cellStyle name="40% - Accent2 6 2" xfId="227"/>
    <cellStyle name="40% - Accent2 6 3" xfId="228"/>
    <cellStyle name="40% - Accent2 7" xfId="229"/>
    <cellStyle name="40% - Accent3 2" xfId="230"/>
    <cellStyle name="40% - Accent3 2 10" xfId="231"/>
    <cellStyle name="40% - Accent3 2 11" xfId="232"/>
    <cellStyle name="40% - Accent3 2 12" xfId="233"/>
    <cellStyle name="40% - Accent3 2 2" xfId="234"/>
    <cellStyle name="40% - Accent3 2 2 2" xfId="235"/>
    <cellStyle name="40% - Accent3 2 3" xfId="236"/>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3" xfId="245"/>
    <cellStyle name="40% - Accent3 4" xfId="246"/>
    <cellStyle name="40% - Accent3 4 2" xfId="247"/>
    <cellStyle name="40% - Accent3 4 3" xfId="248"/>
    <cellStyle name="40% - Accent3 5" xfId="249"/>
    <cellStyle name="40% - Accent3 5 2" xfId="250"/>
    <cellStyle name="40% - Accent3 5 3" xfId="251"/>
    <cellStyle name="40% - Accent3 6" xfId="252"/>
    <cellStyle name="40% - Accent3 6 2" xfId="253"/>
    <cellStyle name="40% - Accent3 6 3" xfId="254"/>
    <cellStyle name="40% - Accent3 7" xfId="255"/>
    <cellStyle name="40% - Accent4 2" xfId="256"/>
    <cellStyle name="40% - Accent4 2 10" xfId="257"/>
    <cellStyle name="40% - Accent4 2 11" xfId="258"/>
    <cellStyle name="40% - Accent4 2 12" xfId="259"/>
    <cellStyle name="40% - Accent4 2 2" xfId="260"/>
    <cellStyle name="40% - Accent4 2 2 2" xfId="261"/>
    <cellStyle name="40% - Accent4 2 3" xfId="262"/>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3" xfId="271"/>
    <cellStyle name="40% - Accent4 4" xfId="272"/>
    <cellStyle name="40% - Accent4 4 2" xfId="273"/>
    <cellStyle name="40% - Accent4 4 3" xfId="274"/>
    <cellStyle name="40% - Accent4 5" xfId="275"/>
    <cellStyle name="40% - Accent4 5 2" xfId="276"/>
    <cellStyle name="40% - Accent4 5 3" xfId="277"/>
    <cellStyle name="40% - Accent4 6" xfId="278"/>
    <cellStyle name="40% - Accent4 6 2" xfId="279"/>
    <cellStyle name="40% - Accent4 6 3" xfId="280"/>
    <cellStyle name="40% - Accent4 7" xfId="281"/>
    <cellStyle name="40% - Accent5 2" xfId="282"/>
    <cellStyle name="40% - Accent5 2 10" xfId="283"/>
    <cellStyle name="40% - Accent5 2 11" xfId="284"/>
    <cellStyle name="40% - Accent5 2 12" xfId="285"/>
    <cellStyle name="40% - Accent5 2 2" xfId="286"/>
    <cellStyle name="40% - Accent5 2 2 2" xfId="287"/>
    <cellStyle name="40% - Accent5 2 3" xfId="288"/>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3" xfId="297"/>
    <cellStyle name="40% - Accent5 4" xfId="298"/>
    <cellStyle name="40% - Accent5 4 2" xfId="299"/>
    <cellStyle name="40% - Accent5 4 3" xfId="300"/>
    <cellStyle name="40% - Accent5 5" xfId="301"/>
    <cellStyle name="40% - Accent5 5 2" xfId="302"/>
    <cellStyle name="40% - Accent5 5 3" xfId="303"/>
    <cellStyle name="40% - Accent5 6" xfId="304"/>
    <cellStyle name="40% - Accent5 6 2" xfId="305"/>
    <cellStyle name="40% - Accent5 6 3" xfId="306"/>
    <cellStyle name="40% - Accent5 7" xfId="307"/>
    <cellStyle name="40% - Accent6 2" xfId="308"/>
    <cellStyle name="40% - Accent6 2 10" xfId="309"/>
    <cellStyle name="40% - Accent6 2 11" xfId="310"/>
    <cellStyle name="40% - Accent6 2 12" xfId="311"/>
    <cellStyle name="40% - Accent6 2 2" xfId="312"/>
    <cellStyle name="40% - Accent6 2 2 2" xfId="313"/>
    <cellStyle name="40% - Accent6 2 3" xfId="314"/>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3" xfId="323"/>
    <cellStyle name="40% - Accent6 4" xfId="324"/>
    <cellStyle name="40% - Accent6 4 2" xfId="325"/>
    <cellStyle name="40% - Accent6 4 3" xfId="326"/>
    <cellStyle name="40% - Accent6 5" xfId="327"/>
    <cellStyle name="40% - Accent6 5 2" xfId="328"/>
    <cellStyle name="40% - Accent6 5 3" xfId="329"/>
    <cellStyle name="40% - Accent6 6" xfId="330"/>
    <cellStyle name="40% - Accent6 6 2" xfId="331"/>
    <cellStyle name="40% - Accent6 6 3" xfId="332"/>
    <cellStyle name="40% - Accent6 7" xfId="333"/>
    <cellStyle name="60% - Accent1 2" xfId="334"/>
    <cellStyle name="60% - Accent1 2 10" xfId="335"/>
    <cellStyle name="60% - Accent1 2 11" xfId="336"/>
    <cellStyle name="60% - Accent1 2 12" xfId="337"/>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4" xfId="350"/>
    <cellStyle name="60% - Accent1 4 2" xfId="351"/>
    <cellStyle name="60% - Accent1 4 3" xfId="352"/>
    <cellStyle name="60% - Accent1 5" xfId="353"/>
    <cellStyle name="60% - Accent1 5 2" xfId="354"/>
    <cellStyle name="60% - Accent1 5 3" xfId="355"/>
    <cellStyle name="60% - Accent1 6" xfId="356"/>
    <cellStyle name="60% - Accent1 6 2" xfId="357"/>
    <cellStyle name="60% - Accent1 6 3" xfId="358"/>
    <cellStyle name="60% - Accent1 7" xfId="359"/>
    <cellStyle name="60% - Accent2 2" xfId="360"/>
    <cellStyle name="60% - Accent2 2 10" xfId="361"/>
    <cellStyle name="60% - Accent2 2 11" xfId="362"/>
    <cellStyle name="60% - Accent2 2 12" xfId="363"/>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4" xfId="376"/>
    <cellStyle name="60% - Accent2 4 2" xfId="377"/>
    <cellStyle name="60% - Accent2 4 3" xfId="378"/>
    <cellStyle name="60% - Accent2 5" xfId="379"/>
    <cellStyle name="60% - Accent2 5 2" xfId="380"/>
    <cellStyle name="60% - Accent2 5 3" xfId="381"/>
    <cellStyle name="60% - Accent2 6" xfId="382"/>
    <cellStyle name="60% - Accent2 6 2" xfId="383"/>
    <cellStyle name="60% - Accent2 6 3" xfId="384"/>
    <cellStyle name="60% - Accent2 7" xfId="385"/>
    <cellStyle name="60% - Accent3 2" xfId="386"/>
    <cellStyle name="60% - Accent3 2 10" xfId="387"/>
    <cellStyle name="60% - Accent3 2 11" xfId="388"/>
    <cellStyle name="60% - Accent3 2 12" xfId="389"/>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4" xfId="402"/>
    <cellStyle name="60% - Accent3 4 2" xfId="403"/>
    <cellStyle name="60% - Accent3 4 3" xfId="404"/>
    <cellStyle name="60% - Accent3 5" xfId="405"/>
    <cellStyle name="60% - Accent3 5 2" xfId="406"/>
    <cellStyle name="60% - Accent3 5 3" xfId="407"/>
    <cellStyle name="60% - Accent3 6" xfId="408"/>
    <cellStyle name="60% - Accent3 6 2" xfId="409"/>
    <cellStyle name="60% - Accent3 6 3" xfId="410"/>
    <cellStyle name="60% - Accent3 7" xfId="411"/>
    <cellStyle name="60% - Accent4 2" xfId="412"/>
    <cellStyle name="60% - Accent4 2 10" xfId="413"/>
    <cellStyle name="60% - Accent4 2 11" xfId="414"/>
    <cellStyle name="60% - Accent4 2 12" xfId="415"/>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4" xfId="428"/>
    <cellStyle name="60% - Accent4 4 2" xfId="429"/>
    <cellStyle name="60% - Accent4 4 3" xfId="430"/>
    <cellStyle name="60% - Accent4 5" xfId="431"/>
    <cellStyle name="60% - Accent4 5 2" xfId="432"/>
    <cellStyle name="60% - Accent4 5 3" xfId="433"/>
    <cellStyle name="60% - Accent4 6" xfId="434"/>
    <cellStyle name="60% - Accent4 6 2" xfId="435"/>
    <cellStyle name="60% - Accent4 6 3" xfId="436"/>
    <cellStyle name="60% - Accent4 7" xfId="437"/>
    <cellStyle name="60% - Accent5 2" xfId="438"/>
    <cellStyle name="60% - Accent5 2 10" xfId="439"/>
    <cellStyle name="60% - Accent5 2 11" xfId="440"/>
    <cellStyle name="60% - Accent5 2 12" xfId="441"/>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4" xfId="454"/>
    <cellStyle name="60% - Accent5 4 2" xfId="455"/>
    <cellStyle name="60% - Accent5 4 3" xfId="456"/>
    <cellStyle name="60% - Accent5 5" xfId="457"/>
    <cellStyle name="60% - Accent5 5 2" xfId="458"/>
    <cellStyle name="60% - Accent5 5 3" xfId="459"/>
    <cellStyle name="60% - Accent5 6" xfId="460"/>
    <cellStyle name="60% - Accent5 6 2" xfId="461"/>
    <cellStyle name="60% - Accent5 6 3" xfId="462"/>
    <cellStyle name="60% - Accent5 7" xfId="463"/>
    <cellStyle name="60% - Accent6 2" xfId="464"/>
    <cellStyle name="60% - Accent6 2 10" xfId="465"/>
    <cellStyle name="60% - Accent6 2 11" xfId="466"/>
    <cellStyle name="60% - Accent6 2 12" xfId="467"/>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4" xfId="480"/>
    <cellStyle name="60% - Accent6 4 2" xfId="481"/>
    <cellStyle name="60% - Accent6 4 3" xfId="482"/>
    <cellStyle name="60% - Accent6 5" xfId="483"/>
    <cellStyle name="60% - Accent6 5 2" xfId="484"/>
    <cellStyle name="60% - Accent6 5 3" xfId="485"/>
    <cellStyle name="60% - Accent6 6" xfId="486"/>
    <cellStyle name="60% - Accent6 6 2" xfId="487"/>
    <cellStyle name="60% - Accent6 6 3" xfId="488"/>
    <cellStyle name="60% - Accent6 7" xfId="489"/>
    <cellStyle name="Accent1 - 20%" xfId="490"/>
    <cellStyle name="Accent1 - 40%" xfId="491"/>
    <cellStyle name="Accent1 - 60%" xfId="492"/>
    <cellStyle name="Accent1 2" xfId="493"/>
    <cellStyle name="Accent1 2 10" xfId="494"/>
    <cellStyle name="Accent1 2 11" xfId="495"/>
    <cellStyle name="Accent1 2 12" xfId="496"/>
    <cellStyle name="Accent1 2 2" xfId="497"/>
    <cellStyle name="Accent1 2 2 2" xfId="498"/>
    <cellStyle name="Accent1 2 3" xfId="499"/>
    <cellStyle name="Accent1 2 4" xfId="500"/>
    <cellStyle name="Accent1 2 5" xfId="501"/>
    <cellStyle name="Accent1 2 6" xfId="502"/>
    <cellStyle name="Accent1 2 7" xfId="503"/>
    <cellStyle name="Accent1 2 8" xfId="504"/>
    <cellStyle name="Accent1 2 9" xfId="505"/>
    <cellStyle name="Accent1 3" xfId="506"/>
    <cellStyle name="Accent1 3 2" xfId="507"/>
    <cellStyle name="Accent1 3 3" xfId="508"/>
    <cellStyle name="Accent1 4" xfId="509"/>
    <cellStyle name="Accent1 4 2" xfId="510"/>
    <cellStyle name="Accent1 4 3" xfId="511"/>
    <cellStyle name="Accent1 5" xfId="512"/>
    <cellStyle name="Accent1 5 2" xfId="513"/>
    <cellStyle name="Accent1 5 3" xfId="514"/>
    <cellStyle name="Accent1 6" xfId="515"/>
    <cellStyle name="Accent1 6 2" xfId="516"/>
    <cellStyle name="Accent1 6 3" xfId="517"/>
    <cellStyle name="Accent1 7" xfId="518"/>
    <cellStyle name="Accent1 8" xfId="519"/>
    <cellStyle name="Accent1 9" xfId="520"/>
    <cellStyle name="Accent2 - 20%" xfId="521"/>
    <cellStyle name="Accent2 - 40%" xfId="522"/>
    <cellStyle name="Accent2 - 60%" xfId="523"/>
    <cellStyle name="Accent2 2" xfId="524"/>
    <cellStyle name="Accent2 2 10" xfId="525"/>
    <cellStyle name="Accent2 2 11" xfId="526"/>
    <cellStyle name="Accent2 2 12" xfId="527"/>
    <cellStyle name="Accent2 2 2" xfId="528"/>
    <cellStyle name="Accent2 2 2 2" xfId="529"/>
    <cellStyle name="Accent2 2 3" xfId="530"/>
    <cellStyle name="Accent2 2 4" xfId="531"/>
    <cellStyle name="Accent2 2 5" xfId="532"/>
    <cellStyle name="Accent2 2 6" xfId="533"/>
    <cellStyle name="Accent2 2 7" xfId="534"/>
    <cellStyle name="Accent2 2 8" xfId="535"/>
    <cellStyle name="Accent2 2 9" xfId="536"/>
    <cellStyle name="Accent2 3" xfId="537"/>
    <cellStyle name="Accent2 3 2" xfId="538"/>
    <cellStyle name="Accent2 3 3" xfId="539"/>
    <cellStyle name="Accent2 4" xfId="540"/>
    <cellStyle name="Accent2 4 2" xfId="541"/>
    <cellStyle name="Accent2 4 3" xfId="542"/>
    <cellStyle name="Accent2 5" xfId="543"/>
    <cellStyle name="Accent2 5 2" xfId="544"/>
    <cellStyle name="Accent2 5 3" xfId="545"/>
    <cellStyle name="Accent2 6" xfId="546"/>
    <cellStyle name="Accent2 6 2" xfId="547"/>
    <cellStyle name="Accent2 6 3" xfId="548"/>
    <cellStyle name="Accent2 7" xfId="549"/>
    <cellStyle name="Accent2 8" xfId="550"/>
    <cellStyle name="Accent2 9" xfId="551"/>
    <cellStyle name="Accent3 - 20%" xfId="552"/>
    <cellStyle name="Accent3 - 40%" xfId="553"/>
    <cellStyle name="Accent3 - 60%" xfId="554"/>
    <cellStyle name="Accent3 2" xfId="555"/>
    <cellStyle name="Accent3 2 10" xfId="556"/>
    <cellStyle name="Accent3 2 11" xfId="557"/>
    <cellStyle name="Accent3 2 12" xfId="558"/>
    <cellStyle name="Accent3 2 2" xfId="559"/>
    <cellStyle name="Accent3 2 2 2" xfId="560"/>
    <cellStyle name="Accent3 2 3" xfId="561"/>
    <cellStyle name="Accent3 2 4" xfId="562"/>
    <cellStyle name="Accent3 2 5" xfId="563"/>
    <cellStyle name="Accent3 2 6" xfId="564"/>
    <cellStyle name="Accent3 2 7" xfId="565"/>
    <cellStyle name="Accent3 2 8" xfId="566"/>
    <cellStyle name="Accent3 2 9" xfId="567"/>
    <cellStyle name="Accent3 3" xfId="568"/>
    <cellStyle name="Accent3 3 2" xfId="569"/>
    <cellStyle name="Accent3 3 3" xfId="570"/>
    <cellStyle name="Accent3 4" xfId="571"/>
    <cellStyle name="Accent3 4 2" xfId="572"/>
    <cellStyle name="Accent3 4 3" xfId="573"/>
    <cellStyle name="Accent3 5" xfId="574"/>
    <cellStyle name="Accent3 5 2" xfId="575"/>
    <cellStyle name="Accent3 5 3" xfId="576"/>
    <cellStyle name="Accent3 6" xfId="577"/>
    <cellStyle name="Accent3 6 2" xfId="578"/>
    <cellStyle name="Accent3 6 3" xfId="579"/>
    <cellStyle name="Accent3 7" xfId="580"/>
    <cellStyle name="Accent3 8" xfId="581"/>
    <cellStyle name="Accent3 9" xfId="582"/>
    <cellStyle name="Accent4 - 20%" xfId="583"/>
    <cellStyle name="Accent4 - 40%" xfId="584"/>
    <cellStyle name="Accent4 - 60%" xfId="585"/>
    <cellStyle name="Accent4 2" xfId="586"/>
    <cellStyle name="Accent4 2 10" xfId="587"/>
    <cellStyle name="Accent4 2 11" xfId="588"/>
    <cellStyle name="Accent4 2 12" xfId="589"/>
    <cellStyle name="Accent4 2 2" xfId="590"/>
    <cellStyle name="Accent4 2 2 2" xfId="591"/>
    <cellStyle name="Accent4 2 3" xfId="592"/>
    <cellStyle name="Accent4 2 4" xfId="593"/>
    <cellStyle name="Accent4 2 5" xfId="594"/>
    <cellStyle name="Accent4 2 6" xfId="595"/>
    <cellStyle name="Accent4 2 7" xfId="596"/>
    <cellStyle name="Accent4 2 8" xfId="597"/>
    <cellStyle name="Accent4 2 9" xfId="598"/>
    <cellStyle name="Accent4 3" xfId="599"/>
    <cellStyle name="Accent4 3 2" xfId="600"/>
    <cellStyle name="Accent4 3 3" xfId="601"/>
    <cellStyle name="Accent4 4" xfId="602"/>
    <cellStyle name="Accent4 4 2" xfId="603"/>
    <cellStyle name="Accent4 4 3" xfId="604"/>
    <cellStyle name="Accent4 5" xfId="605"/>
    <cellStyle name="Accent4 5 2" xfId="606"/>
    <cellStyle name="Accent4 5 3" xfId="607"/>
    <cellStyle name="Accent4 6" xfId="608"/>
    <cellStyle name="Accent4 6 2" xfId="609"/>
    <cellStyle name="Accent4 6 3" xfId="610"/>
    <cellStyle name="Accent4 7" xfId="611"/>
    <cellStyle name="Accent4 8" xfId="612"/>
    <cellStyle name="Accent4 9" xfId="613"/>
    <cellStyle name="Accent5 - 20%" xfId="614"/>
    <cellStyle name="Accent5 - 40%" xfId="615"/>
    <cellStyle name="Accent5 - 60%" xfId="616"/>
    <cellStyle name="Accent5 2" xfId="617"/>
    <cellStyle name="Accent5 2 10" xfId="618"/>
    <cellStyle name="Accent5 2 11" xfId="619"/>
    <cellStyle name="Accent5 2 12" xfId="620"/>
    <cellStyle name="Accent5 2 2" xfId="621"/>
    <cellStyle name="Accent5 2 2 2" xfId="622"/>
    <cellStyle name="Accent5 2 3" xfId="623"/>
    <cellStyle name="Accent5 2 4" xfId="624"/>
    <cellStyle name="Accent5 2 5" xfId="625"/>
    <cellStyle name="Accent5 2 6" xfId="626"/>
    <cellStyle name="Accent5 2 7" xfId="627"/>
    <cellStyle name="Accent5 2 8" xfId="628"/>
    <cellStyle name="Accent5 2 9" xfId="629"/>
    <cellStyle name="Accent5 3" xfId="630"/>
    <cellStyle name="Accent5 3 2" xfId="631"/>
    <cellStyle name="Accent5 3 3" xfId="632"/>
    <cellStyle name="Accent5 4" xfId="633"/>
    <cellStyle name="Accent5 4 2" xfId="634"/>
    <cellStyle name="Accent5 4 3" xfId="635"/>
    <cellStyle name="Accent5 5" xfId="636"/>
    <cellStyle name="Accent5 5 2" xfId="637"/>
    <cellStyle name="Accent5 5 3" xfId="638"/>
    <cellStyle name="Accent5 6" xfId="639"/>
    <cellStyle name="Accent5 6 2" xfId="640"/>
    <cellStyle name="Accent5 6 3" xfId="641"/>
    <cellStyle name="Accent5 7" xfId="642"/>
    <cellStyle name="Accent5 8" xfId="643"/>
    <cellStyle name="Accent5 9" xfId="644"/>
    <cellStyle name="Accent6 - 20%" xfId="645"/>
    <cellStyle name="Accent6 - 40%" xfId="646"/>
    <cellStyle name="Accent6 - 60%" xfId="647"/>
    <cellStyle name="Accent6 2" xfId="648"/>
    <cellStyle name="Accent6 2 10" xfId="649"/>
    <cellStyle name="Accent6 2 11" xfId="650"/>
    <cellStyle name="Accent6 2 12" xfId="651"/>
    <cellStyle name="Accent6 2 2" xfId="652"/>
    <cellStyle name="Accent6 2 2 2" xfId="653"/>
    <cellStyle name="Accent6 2 3" xfId="654"/>
    <cellStyle name="Accent6 2 4" xfId="655"/>
    <cellStyle name="Accent6 2 5" xfId="656"/>
    <cellStyle name="Accent6 2 6" xfId="657"/>
    <cellStyle name="Accent6 2 7" xfId="658"/>
    <cellStyle name="Accent6 2 8" xfId="659"/>
    <cellStyle name="Accent6 2 9" xfId="660"/>
    <cellStyle name="Accent6 3" xfId="661"/>
    <cellStyle name="Accent6 3 2" xfId="662"/>
    <cellStyle name="Accent6 3 3" xfId="663"/>
    <cellStyle name="Accent6 4" xfId="664"/>
    <cellStyle name="Accent6 4 2" xfId="665"/>
    <cellStyle name="Accent6 4 3" xfId="666"/>
    <cellStyle name="Accent6 5" xfId="667"/>
    <cellStyle name="Accent6 5 2" xfId="668"/>
    <cellStyle name="Accent6 5 3" xfId="669"/>
    <cellStyle name="Accent6 6" xfId="670"/>
    <cellStyle name="Accent6 6 2" xfId="671"/>
    <cellStyle name="Accent6 6 3" xfId="672"/>
    <cellStyle name="Accent6 7" xfId="673"/>
    <cellStyle name="Accent6 8" xfId="674"/>
    <cellStyle name="Accent6 9" xfId="675"/>
    <cellStyle name="Bad 2" xfId="676"/>
    <cellStyle name="Bad 2 10" xfId="677"/>
    <cellStyle name="Bad 2 11" xfId="678"/>
    <cellStyle name="Bad 2 12" xfId="679"/>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4" xfId="692"/>
    <cellStyle name="Bad 4 2" xfId="693"/>
    <cellStyle name="Bad 4 3" xfId="694"/>
    <cellStyle name="Bad 5" xfId="695"/>
    <cellStyle name="Bad 5 2" xfId="696"/>
    <cellStyle name="Bad 5 3" xfId="697"/>
    <cellStyle name="Bad 6" xfId="698"/>
    <cellStyle name="Bad 6 2" xfId="699"/>
    <cellStyle name="Bad 6 3" xfId="700"/>
    <cellStyle name="Bad 7" xfId="701"/>
    <cellStyle name="Calc Currency (0)" xfId="702"/>
    <cellStyle name="Calc Currency (0) 10" xfId="703"/>
    <cellStyle name="Calc Currency (0) 11" xfId="704"/>
    <cellStyle name="Calc Currency (0) 12" xfId="705"/>
    <cellStyle name="Calc Currency (0) 2" xfId="706"/>
    <cellStyle name="Calc Currency (0) 3" xfId="707"/>
    <cellStyle name="Calc Currency (0) 4" xfId="708"/>
    <cellStyle name="Calc Currency (0) 5" xfId="709"/>
    <cellStyle name="Calc Currency (0) 6" xfId="710"/>
    <cellStyle name="Calc Currency (0) 7" xfId="711"/>
    <cellStyle name="Calc Currency (0) 8" xfId="712"/>
    <cellStyle name="Calc Currency (0) 9" xfId="713"/>
    <cellStyle name="Calc Currency (2)" xfId="714"/>
    <cellStyle name="Calc Percent (0)" xfId="715"/>
    <cellStyle name="Calc Percent (1)" xfId="716"/>
    <cellStyle name="Calc Percent (2)" xfId="717"/>
    <cellStyle name="Calc Units (0)" xfId="718"/>
    <cellStyle name="Calc Units (1)" xfId="719"/>
    <cellStyle name="Calc Units (2)" xfId="720"/>
    <cellStyle name="Calculation 2" xfId="721"/>
    <cellStyle name="Calculation 2 10" xfId="722"/>
    <cellStyle name="Calculation 2 10 2" xfId="723"/>
    <cellStyle name="Calculation 2 10 2 2" xfId="21408"/>
    <cellStyle name="Calculation 2 10 3" xfId="724"/>
    <cellStyle name="Calculation 2 10 3 2" xfId="21407"/>
    <cellStyle name="Calculation 2 10 4" xfId="725"/>
    <cellStyle name="Calculation 2 10 4 2" xfId="21406"/>
    <cellStyle name="Calculation 2 10 5" xfId="726"/>
    <cellStyle name="Calculation 2 10 5 2" xfId="21405"/>
    <cellStyle name="Calculation 2 11" xfId="727"/>
    <cellStyle name="Calculation 2 11 2" xfId="728"/>
    <cellStyle name="Calculation 2 11 2 2" xfId="21403"/>
    <cellStyle name="Calculation 2 11 3" xfId="729"/>
    <cellStyle name="Calculation 2 11 3 2" xfId="21402"/>
    <cellStyle name="Calculation 2 11 4" xfId="730"/>
    <cellStyle name="Calculation 2 11 4 2" xfId="21401"/>
    <cellStyle name="Calculation 2 11 5" xfId="731"/>
    <cellStyle name="Calculation 2 11 5 2" xfId="21400"/>
    <cellStyle name="Calculation 2 11 6" xfId="21404"/>
    <cellStyle name="Calculation 2 12" xfId="732"/>
    <cellStyle name="Calculation 2 12 2" xfId="733"/>
    <cellStyle name="Calculation 2 12 2 2" xfId="21398"/>
    <cellStyle name="Calculation 2 12 3" xfId="734"/>
    <cellStyle name="Calculation 2 12 3 2" xfId="21397"/>
    <cellStyle name="Calculation 2 12 4" xfId="735"/>
    <cellStyle name="Calculation 2 12 4 2" xfId="21396"/>
    <cellStyle name="Calculation 2 12 5" xfId="736"/>
    <cellStyle name="Calculation 2 12 5 2" xfId="21395"/>
    <cellStyle name="Calculation 2 12 6" xfId="21399"/>
    <cellStyle name="Calculation 2 13" xfId="737"/>
    <cellStyle name="Calculation 2 13 2" xfId="738"/>
    <cellStyle name="Calculation 2 13 2 2" xfId="21393"/>
    <cellStyle name="Calculation 2 13 3" xfId="739"/>
    <cellStyle name="Calculation 2 13 3 2" xfId="21392"/>
    <cellStyle name="Calculation 2 13 4" xfId="740"/>
    <cellStyle name="Calculation 2 13 4 2" xfId="21391"/>
    <cellStyle name="Calculation 2 13 5" xfId="21394"/>
    <cellStyle name="Calculation 2 14" xfId="741"/>
    <cellStyle name="Calculation 2 14 2" xfId="21390"/>
    <cellStyle name="Calculation 2 15" xfId="742"/>
    <cellStyle name="Calculation 2 15 2" xfId="21389"/>
    <cellStyle name="Calculation 2 16" xfId="743"/>
    <cellStyle name="Calculation 2 16 2" xfId="21388"/>
    <cellStyle name="Calculation 2 17" xfId="21409"/>
    <cellStyle name="Calculation 2 2" xfId="744"/>
    <cellStyle name="Calculation 2 2 10" xfId="21387"/>
    <cellStyle name="Calculation 2 2 2" xfId="745"/>
    <cellStyle name="Calculation 2 2 2 2" xfId="746"/>
    <cellStyle name="Calculation 2 2 2 2 2" xfId="21385"/>
    <cellStyle name="Calculation 2 2 2 3" xfId="747"/>
    <cellStyle name="Calculation 2 2 2 3 2" xfId="21384"/>
    <cellStyle name="Calculation 2 2 2 4" xfId="748"/>
    <cellStyle name="Calculation 2 2 2 4 2" xfId="21383"/>
    <cellStyle name="Calculation 2 2 2 5" xfId="21386"/>
    <cellStyle name="Calculation 2 2 3" xfId="749"/>
    <cellStyle name="Calculation 2 2 3 2" xfId="750"/>
    <cellStyle name="Calculation 2 2 3 2 2" xfId="21381"/>
    <cellStyle name="Calculation 2 2 3 3" xfId="751"/>
    <cellStyle name="Calculation 2 2 3 3 2" xfId="21380"/>
    <cellStyle name="Calculation 2 2 3 4" xfId="752"/>
    <cellStyle name="Calculation 2 2 3 4 2" xfId="21379"/>
    <cellStyle name="Calculation 2 2 3 5" xfId="21382"/>
    <cellStyle name="Calculation 2 2 4" xfId="753"/>
    <cellStyle name="Calculation 2 2 4 2" xfId="754"/>
    <cellStyle name="Calculation 2 2 4 2 2" xfId="21377"/>
    <cellStyle name="Calculation 2 2 4 3" xfId="755"/>
    <cellStyle name="Calculation 2 2 4 3 2" xfId="21376"/>
    <cellStyle name="Calculation 2 2 4 4" xfId="756"/>
    <cellStyle name="Calculation 2 2 4 4 2" xfId="21375"/>
    <cellStyle name="Calculation 2 2 4 5" xfId="21378"/>
    <cellStyle name="Calculation 2 2 5" xfId="757"/>
    <cellStyle name="Calculation 2 2 5 2" xfId="758"/>
    <cellStyle name="Calculation 2 2 5 2 2" xfId="21373"/>
    <cellStyle name="Calculation 2 2 5 3" xfId="759"/>
    <cellStyle name="Calculation 2 2 5 3 2" xfId="21372"/>
    <cellStyle name="Calculation 2 2 5 4" xfId="760"/>
    <cellStyle name="Calculation 2 2 5 4 2" xfId="21371"/>
    <cellStyle name="Calculation 2 2 5 5" xfId="21374"/>
    <cellStyle name="Calculation 2 2 6" xfId="761"/>
    <cellStyle name="Calculation 2 2 6 2" xfId="21370"/>
    <cellStyle name="Calculation 2 2 7" xfId="762"/>
    <cellStyle name="Calculation 2 2 7 2" xfId="21369"/>
    <cellStyle name="Calculation 2 2 8" xfId="763"/>
    <cellStyle name="Calculation 2 2 8 2" xfId="21368"/>
    <cellStyle name="Calculation 2 2 9" xfId="764"/>
    <cellStyle name="Calculation 2 2 9 2" xfId="21367"/>
    <cellStyle name="Calculation 2 3" xfId="765"/>
    <cellStyle name="Calculation 2 3 2" xfId="766"/>
    <cellStyle name="Calculation 2 3 2 2" xfId="21366"/>
    <cellStyle name="Calculation 2 3 3" xfId="767"/>
    <cellStyle name="Calculation 2 3 3 2" xfId="21365"/>
    <cellStyle name="Calculation 2 3 4" xfId="768"/>
    <cellStyle name="Calculation 2 3 4 2" xfId="21364"/>
    <cellStyle name="Calculation 2 3 5" xfId="769"/>
    <cellStyle name="Calculation 2 3 5 2" xfId="21363"/>
    <cellStyle name="Calculation 2 4" xfId="770"/>
    <cellStyle name="Calculation 2 4 2" xfId="771"/>
    <cellStyle name="Calculation 2 4 2 2" xfId="21362"/>
    <cellStyle name="Calculation 2 4 3" xfId="772"/>
    <cellStyle name="Calculation 2 4 3 2" xfId="21361"/>
    <cellStyle name="Calculation 2 4 4" xfId="773"/>
    <cellStyle name="Calculation 2 4 4 2" xfId="21360"/>
    <cellStyle name="Calculation 2 4 5" xfId="774"/>
    <cellStyle name="Calculation 2 4 5 2" xfId="21359"/>
    <cellStyle name="Calculation 2 5" xfId="775"/>
    <cellStyle name="Calculation 2 5 2" xfId="776"/>
    <cellStyle name="Calculation 2 5 2 2" xfId="21358"/>
    <cellStyle name="Calculation 2 5 3" xfId="777"/>
    <cellStyle name="Calculation 2 5 3 2" xfId="21357"/>
    <cellStyle name="Calculation 2 5 4" xfId="778"/>
    <cellStyle name="Calculation 2 5 4 2" xfId="21356"/>
    <cellStyle name="Calculation 2 5 5" xfId="779"/>
    <cellStyle name="Calculation 2 5 5 2" xfId="21355"/>
    <cellStyle name="Calculation 2 6" xfId="780"/>
    <cellStyle name="Calculation 2 6 2" xfId="781"/>
    <cellStyle name="Calculation 2 6 2 2" xfId="21354"/>
    <cellStyle name="Calculation 2 6 3" xfId="782"/>
    <cellStyle name="Calculation 2 6 3 2" xfId="21353"/>
    <cellStyle name="Calculation 2 6 4" xfId="783"/>
    <cellStyle name="Calculation 2 6 4 2" xfId="21352"/>
    <cellStyle name="Calculation 2 6 5" xfId="784"/>
    <cellStyle name="Calculation 2 6 5 2" xfId="21351"/>
    <cellStyle name="Calculation 2 7" xfId="785"/>
    <cellStyle name="Calculation 2 7 2" xfId="786"/>
    <cellStyle name="Calculation 2 7 2 2" xfId="21350"/>
    <cellStyle name="Calculation 2 7 3" xfId="787"/>
    <cellStyle name="Calculation 2 7 3 2" xfId="21349"/>
    <cellStyle name="Calculation 2 7 4" xfId="788"/>
    <cellStyle name="Calculation 2 7 4 2" xfId="21348"/>
    <cellStyle name="Calculation 2 7 5" xfId="789"/>
    <cellStyle name="Calculation 2 7 5 2" xfId="21347"/>
    <cellStyle name="Calculation 2 8" xfId="790"/>
    <cellStyle name="Calculation 2 8 2" xfId="791"/>
    <cellStyle name="Calculation 2 8 2 2" xfId="21346"/>
    <cellStyle name="Calculation 2 8 3" xfId="792"/>
    <cellStyle name="Calculation 2 8 3 2" xfId="21345"/>
    <cellStyle name="Calculation 2 8 4" xfId="793"/>
    <cellStyle name="Calculation 2 8 4 2" xfId="21344"/>
    <cellStyle name="Calculation 2 8 5" xfId="794"/>
    <cellStyle name="Calculation 2 8 5 2" xfId="21343"/>
    <cellStyle name="Calculation 2 9" xfId="795"/>
    <cellStyle name="Calculation 2 9 2" xfId="796"/>
    <cellStyle name="Calculation 2 9 2 2" xfId="21342"/>
    <cellStyle name="Calculation 2 9 3" xfId="797"/>
    <cellStyle name="Calculation 2 9 3 2" xfId="21341"/>
    <cellStyle name="Calculation 2 9 4" xfId="798"/>
    <cellStyle name="Calculation 2 9 4 2" xfId="21340"/>
    <cellStyle name="Calculation 2 9 5" xfId="799"/>
    <cellStyle name="Calculation 2 9 5 2" xfId="21339"/>
    <cellStyle name="Calculation 3" xfId="800"/>
    <cellStyle name="Calculation 3 2" xfId="801"/>
    <cellStyle name="Calculation 3 2 2" xfId="21337"/>
    <cellStyle name="Calculation 3 3" xfId="802"/>
    <cellStyle name="Calculation 3 3 2" xfId="21336"/>
    <cellStyle name="Calculation 3 4" xfId="21338"/>
    <cellStyle name="Calculation 4" xfId="803"/>
    <cellStyle name="Calculation 4 2" xfId="804"/>
    <cellStyle name="Calculation 4 2 2" xfId="21334"/>
    <cellStyle name="Calculation 4 3" xfId="805"/>
    <cellStyle name="Calculation 4 3 2" xfId="21333"/>
    <cellStyle name="Calculation 4 4" xfId="21335"/>
    <cellStyle name="Calculation 5" xfId="806"/>
    <cellStyle name="Calculation 5 2" xfId="807"/>
    <cellStyle name="Calculation 5 2 2" xfId="21331"/>
    <cellStyle name="Calculation 5 3" xfId="808"/>
    <cellStyle name="Calculation 5 3 2" xfId="21330"/>
    <cellStyle name="Calculation 5 4" xfId="21332"/>
    <cellStyle name="Calculation 6" xfId="809"/>
    <cellStyle name="Calculation 6 2" xfId="810"/>
    <cellStyle name="Calculation 6 2 2" xfId="21328"/>
    <cellStyle name="Calculation 6 3" xfId="811"/>
    <cellStyle name="Calculation 6 3 2" xfId="21327"/>
    <cellStyle name="Calculation 6 4" xfId="21329"/>
    <cellStyle name="Calculation 7" xfId="812"/>
    <cellStyle name="Calculation 7 2" xfId="21326"/>
    <cellStyle name="Check Cell 2" xfId="813"/>
    <cellStyle name="Check Cell 2 10" xfId="814"/>
    <cellStyle name="Check Cell 2 11" xfId="815"/>
    <cellStyle name="Check Cell 2 12" xfId="816"/>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omma" xfId="7" builtinId="3"/>
    <cellStyle name="Comma [0] 10" xfId="923"/>
    <cellStyle name="Comma [0] 11" xfId="924"/>
    <cellStyle name="Comma [0] 2" xfId="925"/>
    <cellStyle name="Comma [0] 2 2" xfId="926"/>
    <cellStyle name="Comma [0] 2 2 2" xfId="927"/>
    <cellStyle name="Comma [0] 2 3" xfId="928"/>
    <cellStyle name="Comma [0] 3" xfId="929"/>
    <cellStyle name="Comma [0] 3 2" xfId="930"/>
    <cellStyle name="Comma [0] 3 2 2" xfId="931"/>
    <cellStyle name="Comma [0] 3 3" xfId="932"/>
    <cellStyle name="Comma [0] 3 4" xfId="933"/>
    <cellStyle name="Comma [0] 4" xfId="934"/>
    <cellStyle name="Comma [0] 4 2" xfId="935"/>
    <cellStyle name="Comma [0] 4 2 2" xfId="936"/>
    <cellStyle name="Comma [0] 4 3" xfId="937"/>
    <cellStyle name="Comma [0] 5" xfId="938"/>
    <cellStyle name="Comma [0] 5 2" xfId="939"/>
    <cellStyle name="Comma [0] 5 2 2" xfId="940"/>
    <cellStyle name="Comma [0] 6" xfId="941"/>
    <cellStyle name="Comma [0] 6 2" xfId="942"/>
    <cellStyle name="Comma [0] 7" xfId="943"/>
    <cellStyle name="Comma [0] 7 2" xfId="944"/>
    <cellStyle name="Comma [0] 8" xfId="945"/>
    <cellStyle name="Comma [0] 9" xfId="946"/>
    <cellStyle name="Comma [00]" xfId="947"/>
    <cellStyle name="Comma 10" xfId="948"/>
    <cellStyle name="Comma 10 10" xfId="949"/>
    <cellStyle name="Comma 10 11" xfId="950"/>
    <cellStyle name="Comma 10 12" xfId="951"/>
    <cellStyle name="Comma 10 12 2" xfId="952"/>
    <cellStyle name="Comma 10 13" xfId="953"/>
    <cellStyle name="Comma 10 14" xfId="954"/>
    <cellStyle name="Comma 10 2" xfId="955"/>
    <cellStyle name="Comma 10 2 2" xfId="956"/>
    <cellStyle name="Comma 10 2 2 2" xfId="957"/>
    <cellStyle name="Comma 10 2 3" xfId="958"/>
    <cellStyle name="Comma 10 2 4" xfId="959"/>
    <cellStyle name="Comma 10 2 5" xfId="960"/>
    <cellStyle name="Comma 10 2 6" xfId="961"/>
    <cellStyle name="Comma 10 2 7" xfId="962"/>
    <cellStyle name="Comma 10 3" xfId="963"/>
    <cellStyle name="Comma 10 4" xfId="964"/>
    <cellStyle name="Comma 10 5" xfId="965"/>
    <cellStyle name="Comma 10 6" xfId="966"/>
    <cellStyle name="Comma 10 7" xfId="967"/>
    <cellStyle name="Comma 10 8" xfId="968"/>
    <cellStyle name="Comma 10 9" xfId="969"/>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3" xfId="980"/>
    <cellStyle name="Comma 107 2 4" xfId="981"/>
    <cellStyle name="Comma 107 3" xfId="982"/>
    <cellStyle name="Comma 107 4" xfId="983"/>
    <cellStyle name="Comma 107 5" xfId="984"/>
    <cellStyle name="Comma 108" xfId="985"/>
    <cellStyle name="Comma 109" xfId="986"/>
    <cellStyle name="Comma 109 2" xfId="987"/>
    <cellStyle name="Comma 109 3" xfId="988"/>
    <cellStyle name="Comma 109 4" xfId="989"/>
    <cellStyle name="Comma 11" xfId="990"/>
    <cellStyle name="Comma 11 2" xfId="991"/>
    <cellStyle name="Comma 11 2 2" xfId="992"/>
    <cellStyle name="Comma 11 2 3" xfId="993"/>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3" xfId="1002"/>
    <cellStyle name="Comma 11 4" xfId="1003"/>
    <cellStyle name="Comma 11 4 2" xfId="1004"/>
    <cellStyle name="Comma 11 5" xfId="1005"/>
    <cellStyle name="Comma 110" xfId="1006"/>
    <cellStyle name="Comma 110 2" xfId="1007"/>
    <cellStyle name="Comma 111" xfId="21413"/>
    <cellStyle name="Comma 12" xfId="1008"/>
    <cellStyle name="Comma 12 2" xfId="1009"/>
    <cellStyle name="Comma 12 2 2" xfId="1010"/>
    <cellStyle name="Comma 12 2 2 2" xfId="1011"/>
    <cellStyle name="Comma 12 2 3" xfId="1012"/>
    <cellStyle name="Comma 12 2 4" xfId="1013"/>
    <cellStyle name="Comma 12 2 5" xfId="1014"/>
    <cellStyle name="Comma 12 2 6" xfId="1015"/>
    <cellStyle name="Comma 12 2 7" xfId="1016"/>
    <cellStyle name="Comma 12 3" xfId="1017"/>
    <cellStyle name="Comma 12 3 2" xfId="1018"/>
    <cellStyle name="Comma 12 4" xfId="1019"/>
    <cellStyle name="Comma 12 4 2" xfId="1020"/>
    <cellStyle name="Comma 13" xfId="1021"/>
    <cellStyle name="Comma 13 2" xfId="1022"/>
    <cellStyle name="Comma 13 2 2" xfId="1023"/>
    <cellStyle name="Comma 13 2 3" xfId="1024"/>
    <cellStyle name="Comma 13 2 4" xfId="1025"/>
    <cellStyle name="Comma 13 2 5" xfId="1026"/>
    <cellStyle name="Comma 13 2 6" xfId="1027"/>
    <cellStyle name="Comma 13 2 7" xfId="1028"/>
    <cellStyle name="Comma 13 3" xfId="1029"/>
    <cellStyle name="Comma 13 3 2" xfId="1030"/>
    <cellStyle name="Comma 14" xfId="1031"/>
    <cellStyle name="Comma 14 2" xfId="1032"/>
    <cellStyle name="Comma 14 2 2" xfId="1033"/>
    <cellStyle name="Comma 14 3" xfId="1034"/>
    <cellStyle name="Comma 15" xfId="1035"/>
    <cellStyle name="Comma 15 2" xfId="1036"/>
    <cellStyle name="Comma 15 2 2" xfId="1037"/>
    <cellStyle name="Comma 15 2 3" xfId="1038"/>
    <cellStyle name="Comma 15 2 4" xfId="1039"/>
    <cellStyle name="Comma 15 2 5" xfId="1040"/>
    <cellStyle name="Comma 15 2 6" xfId="1041"/>
    <cellStyle name="Comma 15 2 7" xfId="1042"/>
    <cellStyle name="Comma 15 3" xfId="1043"/>
    <cellStyle name="Comma 16" xfId="1044"/>
    <cellStyle name="Comma 16 10" xfId="1045"/>
    <cellStyle name="Comma 16 11" xfId="1046"/>
    <cellStyle name="Comma 16 2" xfId="1047"/>
    <cellStyle name="Comma 16 3" xfId="1048"/>
    <cellStyle name="Comma 16 4" xfId="1049"/>
    <cellStyle name="Comma 16 5" xfId="1050"/>
    <cellStyle name="Comma 16 6" xfId="1051"/>
    <cellStyle name="Comma 16 7" xfId="1052"/>
    <cellStyle name="Comma 16 8" xfId="1053"/>
    <cellStyle name="Comma 16 9" xfId="1054"/>
    <cellStyle name="Comma 17" xfId="1055"/>
    <cellStyle name="Comma 17 2" xfId="1056"/>
    <cellStyle name="Comma 17 2 2" xfId="1057"/>
    <cellStyle name="Comma 18" xfId="1058"/>
    <cellStyle name="Comma 18 2" xfId="1059"/>
    <cellStyle name="Comma 18 2 2" xfId="1060"/>
    <cellStyle name="Comma 19" xfId="1061"/>
    <cellStyle name="Comma 19 10" xfId="1062"/>
    <cellStyle name="Comma 19 11" xfId="1063"/>
    <cellStyle name="Comma 19 2" xfId="1064"/>
    <cellStyle name="Comma 19 3" xfId="1065"/>
    <cellStyle name="Comma 19 4" xfId="1066"/>
    <cellStyle name="Comma 19 5" xfId="1067"/>
    <cellStyle name="Comma 19 6" xfId="1068"/>
    <cellStyle name="Comma 19 7" xfId="1069"/>
    <cellStyle name="Comma 19 8" xfId="1070"/>
    <cellStyle name="Comma 19 9" xfId="1071"/>
    <cellStyle name="Comma 2" xfId="1"/>
    <cellStyle name="Comma 2 10" xfId="1072"/>
    <cellStyle name="Comma 2 10 10" xfId="1073"/>
    <cellStyle name="Comma 2 10 2" xfId="1074"/>
    <cellStyle name="Comma 2 10 2 10" xfId="1075"/>
    <cellStyle name="Comma 2 10 2 2" xfId="1076"/>
    <cellStyle name="Comma 2 10 2 2 2" xfId="1077"/>
    <cellStyle name="Comma 2 10 2 2 2 2" xfId="1078"/>
    <cellStyle name="Comma 2 10 2 2 2 2 2" xfId="1079"/>
    <cellStyle name="Comma 2 10 2 2 2 2 3" xfId="1080"/>
    <cellStyle name="Comma 2 10 2 2 2 2 4" xfId="1081"/>
    <cellStyle name="Comma 2 10 2 2 2 3" xfId="1082"/>
    <cellStyle name="Comma 2 10 2 2 2 4" xfId="1083"/>
    <cellStyle name="Comma 2 10 2 2 2 5" xfId="1084"/>
    <cellStyle name="Comma 2 10 2 2 3" xfId="1085"/>
    <cellStyle name="Comma 2 10 2 2 3 2" xfId="1086"/>
    <cellStyle name="Comma 2 10 2 2 3 3" xfId="1087"/>
    <cellStyle name="Comma 2 10 2 2 3 4" xfId="1088"/>
    <cellStyle name="Comma 2 10 2 2 4" xfId="1089"/>
    <cellStyle name="Comma 2 10 2 2 5" xfId="1090"/>
    <cellStyle name="Comma 2 10 2 2 6" xfId="1091"/>
    <cellStyle name="Comma 2 10 2 3" xfId="1092"/>
    <cellStyle name="Comma 2 10 2 3 2" xfId="1093"/>
    <cellStyle name="Comma 2 10 2 3 2 2" xfId="1094"/>
    <cellStyle name="Comma 2 10 2 3 2 2 2" xfId="1095"/>
    <cellStyle name="Comma 2 10 2 3 2 2 3" xfId="1096"/>
    <cellStyle name="Comma 2 10 2 3 2 2 4" xfId="1097"/>
    <cellStyle name="Comma 2 10 2 3 2 3" xfId="1098"/>
    <cellStyle name="Comma 2 10 2 3 2 4" xfId="1099"/>
    <cellStyle name="Comma 2 10 2 3 2 5" xfId="1100"/>
    <cellStyle name="Comma 2 10 2 3 3" xfId="1101"/>
    <cellStyle name="Comma 2 10 2 3 3 2" xfId="1102"/>
    <cellStyle name="Comma 2 10 2 3 3 3" xfId="1103"/>
    <cellStyle name="Comma 2 10 2 3 3 4" xfId="1104"/>
    <cellStyle name="Comma 2 10 2 3 4" xfId="1105"/>
    <cellStyle name="Comma 2 10 2 3 5" xfId="1106"/>
    <cellStyle name="Comma 2 10 2 3 6" xfId="1107"/>
    <cellStyle name="Comma 2 10 2 4" xfId="1108"/>
    <cellStyle name="Comma 2 10 2 5" xfId="1109"/>
    <cellStyle name="Comma 2 10 2 5 2" xfId="1110"/>
    <cellStyle name="Comma 2 10 2 5 2 2" xfId="1111"/>
    <cellStyle name="Comma 2 10 2 5 2 3" xfId="1112"/>
    <cellStyle name="Comma 2 10 2 5 2 4" xfId="1113"/>
    <cellStyle name="Comma 2 10 2 5 3" xfId="1114"/>
    <cellStyle name="Comma 2 10 2 5 4" xfId="1115"/>
    <cellStyle name="Comma 2 10 2 5 5" xfId="1116"/>
    <cellStyle name="Comma 2 10 2 6" xfId="1117"/>
    <cellStyle name="Comma 2 10 2 7" xfId="1118"/>
    <cellStyle name="Comma 2 10 2 7 2" xfId="1119"/>
    <cellStyle name="Comma 2 10 2 7 3" xfId="1120"/>
    <cellStyle name="Comma 2 10 2 7 4" xfId="1121"/>
    <cellStyle name="Comma 2 10 2 8" xfId="1122"/>
    <cellStyle name="Comma 2 10 2 9" xfId="1123"/>
    <cellStyle name="Comma 2 10 3" xfId="1124"/>
    <cellStyle name="Comma 2 10 3 2" xfId="1125"/>
    <cellStyle name="Comma 2 10 3 2 2" xfId="1126"/>
    <cellStyle name="Comma 2 10 3 2 2 2" xfId="1127"/>
    <cellStyle name="Comma 2 10 3 2 2 3" xfId="1128"/>
    <cellStyle name="Comma 2 10 3 2 2 4" xfId="1129"/>
    <cellStyle name="Comma 2 10 3 2 3" xfId="1130"/>
    <cellStyle name="Comma 2 10 3 2 4" xfId="1131"/>
    <cellStyle name="Comma 2 10 3 2 5" xfId="1132"/>
    <cellStyle name="Comma 2 10 3 3" xfId="1133"/>
    <cellStyle name="Comma 2 10 3 3 2" xfId="1134"/>
    <cellStyle name="Comma 2 10 3 3 3" xfId="1135"/>
    <cellStyle name="Comma 2 10 3 3 4" xfId="1136"/>
    <cellStyle name="Comma 2 10 3 4" xfId="1137"/>
    <cellStyle name="Comma 2 10 3 5" xfId="1138"/>
    <cellStyle name="Comma 2 10 3 6" xfId="1139"/>
    <cellStyle name="Comma 2 10 4" xfId="1140"/>
    <cellStyle name="Comma 2 10 4 2" xfId="1141"/>
    <cellStyle name="Comma 2 10 4 2 2" xfId="1142"/>
    <cellStyle name="Comma 2 10 4 2 2 2" xfId="1143"/>
    <cellStyle name="Comma 2 10 4 2 2 3" xfId="1144"/>
    <cellStyle name="Comma 2 10 4 2 2 4" xfId="1145"/>
    <cellStyle name="Comma 2 10 4 2 3" xfId="1146"/>
    <cellStyle name="Comma 2 10 4 2 4" xfId="1147"/>
    <cellStyle name="Comma 2 10 4 2 5" xfId="1148"/>
    <cellStyle name="Comma 2 10 4 3" xfId="1149"/>
    <cellStyle name="Comma 2 10 4 3 2" xfId="1150"/>
    <cellStyle name="Comma 2 10 4 3 3" xfId="1151"/>
    <cellStyle name="Comma 2 10 4 3 4" xfId="1152"/>
    <cellStyle name="Comma 2 10 4 4" xfId="1153"/>
    <cellStyle name="Comma 2 10 4 5" xfId="1154"/>
    <cellStyle name="Comma 2 10 4 6" xfId="1155"/>
    <cellStyle name="Comma 2 10 5" xfId="1156"/>
    <cellStyle name="Comma 2 10 6" xfId="1157"/>
    <cellStyle name="Comma 2 10 6 2" xfId="1158"/>
    <cellStyle name="Comma 2 10 6 2 2" xfId="1159"/>
    <cellStyle name="Comma 2 10 6 2 3" xfId="1160"/>
    <cellStyle name="Comma 2 10 6 2 4" xfId="1161"/>
    <cellStyle name="Comma 2 10 6 3" xfId="1162"/>
    <cellStyle name="Comma 2 10 6 4" xfId="1163"/>
    <cellStyle name="Comma 2 10 6 5" xfId="1164"/>
    <cellStyle name="Comma 2 10 7" xfId="1165"/>
    <cellStyle name="Comma 2 10 7 2" xfId="1166"/>
    <cellStyle name="Comma 2 10 7 3" xfId="1167"/>
    <cellStyle name="Comma 2 10 7 4" xfId="1168"/>
    <cellStyle name="Comma 2 10 8" xfId="1169"/>
    <cellStyle name="Comma 2 10 9" xfId="1170"/>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3" xfId="1180"/>
    <cellStyle name="Comma 2 108" xfId="1181"/>
    <cellStyle name="Comma 2 109" xfId="1182"/>
    <cellStyle name="Comma 2 11" xfId="1183"/>
    <cellStyle name="Comma 2 11 2" xfId="1184"/>
    <cellStyle name="Comma 2 11 2 2" xfId="1185"/>
    <cellStyle name="Comma 2 11 2 3" xfId="1186"/>
    <cellStyle name="Comma 2 11 2 3 2" xfId="1187"/>
    <cellStyle name="Comma 2 11 2 3 2 2" xfId="1188"/>
    <cellStyle name="Comma 2 11 2 3 2 3" xfId="1189"/>
    <cellStyle name="Comma 2 11 2 3 2 4" xfId="1190"/>
    <cellStyle name="Comma 2 11 2 3 3" xfId="1191"/>
    <cellStyle name="Comma 2 11 2 3 4" xfId="1192"/>
    <cellStyle name="Comma 2 11 2 3 5" xfId="1193"/>
    <cellStyle name="Comma 2 11 2 4" xfId="1194"/>
    <cellStyle name="Comma 2 11 2 5" xfId="1195"/>
    <cellStyle name="Comma 2 11 2 5 2" xfId="1196"/>
    <cellStyle name="Comma 2 11 2 5 3" xfId="1197"/>
    <cellStyle name="Comma 2 11 2 5 4" xfId="1198"/>
    <cellStyle name="Comma 2 11 2 6" xfId="1199"/>
    <cellStyle name="Comma 2 11 2 7" xfId="1200"/>
    <cellStyle name="Comma 2 11 2 8" xfId="1201"/>
    <cellStyle name="Comma 2 11 3" xfId="1202"/>
    <cellStyle name="Comma 2 11 3 2" xfId="1203"/>
    <cellStyle name="Comma 2 11 3 2 2" xfId="1204"/>
    <cellStyle name="Comma 2 11 3 2 2 2" xfId="1205"/>
    <cellStyle name="Comma 2 11 3 2 2 3" xfId="1206"/>
    <cellStyle name="Comma 2 11 3 2 2 4" xfId="1207"/>
    <cellStyle name="Comma 2 11 3 2 3" xfId="1208"/>
    <cellStyle name="Comma 2 11 3 2 4" xfId="1209"/>
    <cellStyle name="Comma 2 11 3 2 5" xfId="1210"/>
    <cellStyle name="Comma 2 11 3 3" xfId="1211"/>
    <cellStyle name="Comma 2 11 3 3 2" xfId="1212"/>
    <cellStyle name="Comma 2 11 3 3 3" xfId="1213"/>
    <cellStyle name="Comma 2 11 3 3 4" xfId="1214"/>
    <cellStyle name="Comma 2 11 3 4" xfId="1215"/>
    <cellStyle name="Comma 2 11 3 5" xfId="1216"/>
    <cellStyle name="Comma 2 11 3 6" xfId="1217"/>
    <cellStyle name="Comma 2 11 4" xfId="1218"/>
    <cellStyle name="Comma 2 11 5" xfId="1219"/>
    <cellStyle name="Comma 2 11 5 2" xfId="1220"/>
    <cellStyle name="Comma 2 11 5 2 2" xfId="1221"/>
    <cellStyle name="Comma 2 11 5 2 3" xfId="1222"/>
    <cellStyle name="Comma 2 11 5 2 4" xfId="1223"/>
    <cellStyle name="Comma 2 11 5 3" xfId="1224"/>
    <cellStyle name="Comma 2 11 5 4" xfId="1225"/>
    <cellStyle name="Comma 2 11 5 5" xfId="1226"/>
    <cellStyle name="Comma 2 11 6" xfId="1227"/>
    <cellStyle name="Comma 2 11 6 2" xfId="1228"/>
    <cellStyle name="Comma 2 11 6 3" xfId="1229"/>
    <cellStyle name="Comma 2 11 6 4" xfId="1230"/>
    <cellStyle name="Comma 2 11 7" xfId="1231"/>
    <cellStyle name="Comma 2 11 8" xfId="1232"/>
    <cellStyle name="Comma 2 11 9" xfId="1233"/>
    <cellStyle name="Comma 2 110" xfId="1234"/>
    <cellStyle name="Comma 2 12" xfId="1235"/>
    <cellStyle name="Comma 2 12 2" xfId="1236"/>
    <cellStyle name="Comma 2 12 2 2" xfId="1237"/>
    <cellStyle name="Comma 2 12 2 3" xfId="1238"/>
    <cellStyle name="Comma 2 12 2 3 2" xfId="1239"/>
    <cellStyle name="Comma 2 12 2 3 2 2" xfId="1240"/>
    <cellStyle name="Comma 2 12 2 3 2 3" xfId="1241"/>
    <cellStyle name="Comma 2 12 2 3 2 4" xfId="1242"/>
    <cellStyle name="Comma 2 12 2 3 3" xfId="1243"/>
    <cellStyle name="Comma 2 12 2 3 4" xfId="1244"/>
    <cellStyle name="Comma 2 12 2 3 5" xfId="1245"/>
    <cellStyle name="Comma 2 12 2 4" xfId="1246"/>
    <cellStyle name="Comma 2 12 2 5" xfId="1247"/>
    <cellStyle name="Comma 2 12 2 5 2" xfId="1248"/>
    <cellStyle name="Comma 2 12 2 5 3" xfId="1249"/>
    <cellStyle name="Comma 2 12 2 5 4" xfId="1250"/>
    <cellStyle name="Comma 2 12 2 6" xfId="1251"/>
    <cellStyle name="Comma 2 12 2 7" xfId="1252"/>
    <cellStyle name="Comma 2 12 2 8" xfId="1253"/>
    <cellStyle name="Comma 2 12 3" xfId="1254"/>
    <cellStyle name="Comma 2 12 3 2" xfId="1255"/>
    <cellStyle name="Comma 2 12 3 3" xfId="1256"/>
    <cellStyle name="Comma 2 12 3 3 2" xfId="1257"/>
    <cellStyle name="Comma 2 12 3 3 2 2" xfId="1258"/>
    <cellStyle name="Comma 2 12 3 3 2 3" xfId="1259"/>
    <cellStyle name="Comma 2 12 3 3 2 4" xfId="1260"/>
    <cellStyle name="Comma 2 12 3 3 3" xfId="1261"/>
    <cellStyle name="Comma 2 12 3 3 4" xfId="1262"/>
    <cellStyle name="Comma 2 12 3 3 5" xfId="1263"/>
    <cellStyle name="Comma 2 12 3 4" xfId="1264"/>
    <cellStyle name="Comma 2 12 3 4 2" xfId="1265"/>
    <cellStyle name="Comma 2 12 3 4 3" xfId="1266"/>
    <cellStyle name="Comma 2 12 3 4 4" xfId="1267"/>
    <cellStyle name="Comma 2 12 3 5" xfId="1268"/>
    <cellStyle name="Comma 2 12 3 6" xfId="1269"/>
    <cellStyle name="Comma 2 12 3 7" xfId="1270"/>
    <cellStyle name="Comma 2 12 4" xfId="1271"/>
    <cellStyle name="Comma 2 12 5" xfId="1272"/>
    <cellStyle name="Comma 2 12 5 2" xfId="1273"/>
    <cellStyle name="Comma 2 12 5 2 2" xfId="1274"/>
    <cellStyle name="Comma 2 12 5 2 3" xfId="1275"/>
    <cellStyle name="Comma 2 12 5 2 4" xfId="1276"/>
    <cellStyle name="Comma 2 12 5 3" xfId="1277"/>
    <cellStyle name="Comma 2 12 5 4" xfId="1278"/>
    <cellStyle name="Comma 2 12 5 5" xfId="1279"/>
    <cellStyle name="Comma 2 12 6" xfId="1280"/>
    <cellStyle name="Comma 2 12 6 2" xfId="1281"/>
    <cellStyle name="Comma 2 12 6 3" xfId="1282"/>
    <cellStyle name="Comma 2 12 6 4" xfId="1283"/>
    <cellStyle name="Comma 2 12 7" xfId="1284"/>
    <cellStyle name="Comma 2 12 8" xfId="1285"/>
    <cellStyle name="Comma 2 12 9" xfId="1286"/>
    <cellStyle name="Comma 2 13" xfId="1287"/>
    <cellStyle name="Comma 2 13 10" xfId="1288"/>
    <cellStyle name="Comma 2 13 2" xfId="1289"/>
    <cellStyle name="Comma 2 13 2 2" xfId="1290"/>
    <cellStyle name="Comma 2 13 3" xfId="1291"/>
    <cellStyle name="Comma 2 13 4" xfId="1292"/>
    <cellStyle name="Comma 2 13 5" xfId="1293"/>
    <cellStyle name="Comma 2 13 6" xfId="1294"/>
    <cellStyle name="Comma 2 13 6 2" xfId="1295"/>
    <cellStyle name="Comma 2 13 6 2 2" xfId="1296"/>
    <cellStyle name="Comma 2 13 6 2 3" xfId="1297"/>
    <cellStyle name="Comma 2 13 6 2 4" xfId="1298"/>
    <cellStyle name="Comma 2 13 6 3" xfId="1299"/>
    <cellStyle name="Comma 2 13 6 4" xfId="1300"/>
    <cellStyle name="Comma 2 13 6 5" xfId="1301"/>
    <cellStyle name="Comma 2 13 7" xfId="1302"/>
    <cellStyle name="Comma 2 13 7 2" xfId="1303"/>
    <cellStyle name="Comma 2 13 7 3" xfId="1304"/>
    <cellStyle name="Comma 2 13 7 4" xfId="1305"/>
    <cellStyle name="Comma 2 13 8" xfId="1306"/>
    <cellStyle name="Comma 2 13 9" xfId="1307"/>
    <cellStyle name="Comma 2 14" xfId="1308"/>
    <cellStyle name="Comma 2 14 2" xfId="1309"/>
    <cellStyle name="Comma 2 14 2 2" xfId="1310"/>
    <cellStyle name="Comma 2 14 3" xfId="1311"/>
    <cellStyle name="Comma 2 14 3 2" xfId="1312"/>
    <cellStyle name="Comma 2 14 4" xfId="1313"/>
    <cellStyle name="Comma 2 14 5" xfId="1314"/>
    <cellStyle name="Comma 2 14 5 2" xfId="1315"/>
    <cellStyle name="Comma 2 14 5 2 2" xfId="1316"/>
    <cellStyle name="Comma 2 14 5 2 3" xfId="1317"/>
    <cellStyle name="Comma 2 14 5 2 4" xfId="1318"/>
    <cellStyle name="Comma 2 14 5 3" xfId="1319"/>
    <cellStyle name="Comma 2 14 5 4" xfId="1320"/>
    <cellStyle name="Comma 2 14 5 5" xfId="1321"/>
    <cellStyle name="Comma 2 14 6" xfId="1322"/>
    <cellStyle name="Comma 2 14 6 2" xfId="1323"/>
    <cellStyle name="Comma 2 14 6 3" xfId="1324"/>
    <cellStyle name="Comma 2 14 6 4" xfId="1325"/>
    <cellStyle name="Comma 2 14 7" xfId="1326"/>
    <cellStyle name="Comma 2 14 8" xfId="1327"/>
    <cellStyle name="Comma 2 14 9" xfId="1328"/>
    <cellStyle name="Comma 2 15" xfId="1329"/>
    <cellStyle name="Comma 2 15 2" xfId="1330"/>
    <cellStyle name="Comma 2 15 3" xfId="1331"/>
    <cellStyle name="Comma 2 15 3 2" xfId="1332"/>
    <cellStyle name="Comma 2 15 3 3" xfId="1333"/>
    <cellStyle name="Comma 2 15 3 4" xfId="1334"/>
    <cellStyle name="Comma 2 16" xfId="1335"/>
    <cellStyle name="Comma 2 16 2" xfId="1336"/>
    <cellStyle name="Comma 2 16 2 2" xfId="1337"/>
    <cellStyle name="Comma 2 17" xfId="1338"/>
    <cellStyle name="Comma 2 17 2" xfId="1339"/>
    <cellStyle name="Comma 2 17 3" xfId="1340"/>
    <cellStyle name="Comma 2 17 3 2" xfId="1341"/>
    <cellStyle name="Comma 2 17 3 3" xfId="1342"/>
    <cellStyle name="Comma 2 17 3 4" xfId="1343"/>
    <cellStyle name="Comma 2 18" xfId="1344"/>
    <cellStyle name="Comma 2 18 2" xfId="1345"/>
    <cellStyle name="Comma 2 18 3" xfId="1346"/>
    <cellStyle name="Comma 2 18 3 2" xfId="1347"/>
    <cellStyle name="Comma 2 18 3 3" xfId="1348"/>
    <cellStyle name="Comma 2 18 3 4" xfId="1349"/>
    <cellStyle name="Comma 2 19" xfId="1350"/>
    <cellStyle name="Comma 2 19 2" xfId="1351"/>
    <cellStyle name="Comma 2 19 3" xfId="1352"/>
    <cellStyle name="Comma 2 19 3 2" xfId="1353"/>
    <cellStyle name="Comma 2 19 3 3" xfId="1354"/>
    <cellStyle name="Comma 2 19 3 4" xfId="1355"/>
    <cellStyle name="Comma 2 2" xfId="1356"/>
    <cellStyle name="Comma 2 2 10" xfId="1357"/>
    <cellStyle name="Comma 2 2 10 2" xfId="1358"/>
    <cellStyle name="Comma 2 2 10 3" xfId="1359"/>
    <cellStyle name="Comma 2 2 10 3 2" xfId="1360"/>
    <cellStyle name="Comma 2 2 10 3 2 2" xfId="1361"/>
    <cellStyle name="Comma 2 2 10 3 2 3" xfId="1362"/>
    <cellStyle name="Comma 2 2 10 3 2 4" xfId="1363"/>
    <cellStyle name="Comma 2 2 10 3 3" xfId="1364"/>
    <cellStyle name="Comma 2 2 10 3 4" xfId="1365"/>
    <cellStyle name="Comma 2 2 10 3 5" xfId="1366"/>
    <cellStyle name="Comma 2 2 10 4" xfId="1367"/>
    <cellStyle name="Comma 2 2 10 4 2" xfId="1368"/>
    <cellStyle name="Comma 2 2 10 4 3" xfId="1369"/>
    <cellStyle name="Comma 2 2 10 4 4" xfId="1370"/>
    <cellStyle name="Comma 2 2 10 5" xfId="1371"/>
    <cellStyle name="Comma 2 2 10 5 2" xfId="1372"/>
    <cellStyle name="Comma 2 2 10 5 3" xfId="1373"/>
    <cellStyle name="Comma 2 2 10 5 4" xfId="1374"/>
    <cellStyle name="Comma 2 2 10 6" xfId="1375"/>
    <cellStyle name="Comma 2 2 10 7" xfId="1376"/>
    <cellStyle name="Comma 2 2 10 8" xfId="1377"/>
    <cellStyle name="Comma 2 2 11" xfId="1378"/>
    <cellStyle name="Comma 2 2 11 2" xfId="1379"/>
    <cellStyle name="Comma 2 2 11 3" xfId="1380"/>
    <cellStyle name="Comma 2 2 11 3 2" xfId="1381"/>
    <cellStyle name="Comma 2 2 11 3 2 2" xfId="1382"/>
    <cellStyle name="Comma 2 2 11 3 2 3" xfId="1383"/>
    <cellStyle name="Comma 2 2 11 3 2 4" xfId="1384"/>
    <cellStyle name="Comma 2 2 11 3 3" xfId="1385"/>
    <cellStyle name="Comma 2 2 11 3 4" xfId="1386"/>
    <cellStyle name="Comma 2 2 11 3 5" xfId="1387"/>
    <cellStyle name="Comma 2 2 11 4" xfId="1388"/>
    <cellStyle name="Comma 2 2 11 4 2" xfId="1389"/>
    <cellStyle name="Comma 2 2 11 4 3" xfId="1390"/>
    <cellStyle name="Comma 2 2 11 4 4" xfId="1391"/>
    <cellStyle name="Comma 2 2 11 5" xfId="1392"/>
    <cellStyle name="Comma 2 2 11 5 2" xfId="1393"/>
    <cellStyle name="Comma 2 2 11 5 3" xfId="1394"/>
    <cellStyle name="Comma 2 2 11 5 4" xfId="1395"/>
    <cellStyle name="Comma 2 2 11 6" xfId="1396"/>
    <cellStyle name="Comma 2 2 11 7" xfId="1397"/>
    <cellStyle name="Comma 2 2 11 8" xfId="1398"/>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6" xfId="1419"/>
    <cellStyle name="Comma 2 2 16 2" xfId="1420"/>
    <cellStyle name="Comma 2 2 16 2 2" xfId="1421"/>
    <cellStyle name="Comma 2 2 16 2 3" xfId="1422"/>
    <cellStyle name="Comma 2 2 16 2 4" xfId="1423"/>
    <cellStyle name="Comma 2 2 17" xfId="1424"/>
    <cellStyle name="Comma 2 2 17 2" xfId="1425"/>
    <cellStyle name="Comma 2 2 17 2 2" xfId="1426"/>
    <cellStyle name="Comma 2 2 17 2 3" xfId="1427"/>
    <cellStyle name="Comma 2 2 17 2 4" xfId="1428"/>
    <cellStyle name="Comma 2 2 18" xfId="1429"/>
    <cellStyle name="Comma 2 2 18 2" xfId="1430"/>
    <cellStyle name="Comma 2 2 18 3" xfId="1431"/>
    <cellStyle name="Comma 2 2 18 3 2" xfId="1432"/>
    <cellStyle name="Comma 2 2 18 3 3" xfId="1433"/>
    <cellStyle name="Comma 2 2 18 3 4" xfId="1434"/>
    <cellStyle name="Comma 2 2 18 4" xfId="1435"/>
    <cellStyle name="Comma 2 2 18 5" xfId="1436"/>
    <cellStyle name="Comma 2 2 18 6" xfId="1437"/>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3" xfId="1445"/>
    <cellStyle name="Comma 2 2 2 10 3 2 4" xfId="1446"/>
    <cellStyle name="Comma 2 2 2 10 3 3" xfId="1447"/>
    <cellStyle name="Comma 2 2 2 10 3 4" xfId="1448"/>
    <cellStyle name="Comma 2 2 2 10 3 5" xfId="1449"/>
    <cellStyle name="Comma 2 2 2 10 4" xfId="1450"/>
    <cellStyle name="Comma 2 2 2 10 4 2" xfId="1451"/>
    <cellStyle name="Comma 2 2 2 10 4 3" xfId="1452"/>
    <cellStyle name="Comma 2 2 2 10 4 4" xfId="1453"/>
    <cellStyle name="Comma 2 2 2 10 5" xfId="1454"/>
    <cellStyle name="Comma 2 2 2 10 6" xfId="1455"/>
    <cellStyle name="Comma 2 2 2 10 7" xfId="1456"/>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3" xfId="1471"/>
    <cellStyle name="Comma 2 2 2 18 3 4" xfId="1472"/>
    <cellStyle name="Comma 2 2 2 18 4" xfId="1473"/>
    <cellStyle name="Comma 2 2 2 18 5" xfId="1474"/>
    <cellStyle name="Comma 2 2 2 18 6" xfId="1475"/>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3" xfId="1513"/>
    <cellStyle name="Comma 2 2 2 2 15 3 4" xfId="1514"/>
    <cellStyle name="Comma 2 2 2 2 15 4" xfId="1515"/>
    <cellStyle name="Comma 2 2 2 2 15 5" xfId="1516"/>
    <cellStyle name="Comma 2 2 2 2 15 6" xfId="1517"/>
    <cellStyle name="Comma 2 2 2 2 16" xfId="1518"/>
    <cellStyle name="Comma 2 2 2 2 17" xfId="1519"/>
    <cellStyle name="Comma 2 2 2 2 17 2" xfId="1520"/>
    <cellStyle name="Comma 2 2 2 2 17 3" xfId="1521"/>
    <cellStyle name="Comma 2 2 2 2 17 4" xfId="1522"/>
    <cellStyle name="Comma 2 2 2 2 18" xfId="1523"/>
    <cellStyle name="Comma 2 2 2 2 19" xfId="1524"/>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3" xfId="1537"/>
    <cellStyle name="Comma 2 2 2 2 2 15 3 4" xfId="1538"/>
    <cellStyle name="Comma 2 2 2 2 2 15 4" xfId="1539"/>
    <cellStyle name="Comma 2 2 2 2 2 15 5" xfId="1540"/>
    <cellStyle name="Comma 2 2 2 2 2 15 6" xfId="1541"/>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3" xfId="1548"/>
    <cellStyle name="Comma 2 2 2 2 2 17 4" xfId="1549"/>
    <cellStyle name="Comma 2 2 2 2 2 18" xfId="1550"/>
    <cellStyle name="Comma 2 2 2 2 2 19" xfId="1551"/>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0" xfId="1572"/>
    <cellStyle name="Comma 2 2 2 2 2 3" xfId="1573"/>
    <cellStyle name="Comma 2 2 2 2 2 3 2" xfId="1574"/>
    <cellStyle name="Comma 2 2 2 2 2 3 2 2" xfId="1575"/>
    <cellStyle name="Comma 2 2 2 2 2 3 2 2 2" xfId="1576"/>
    <cellStyle name="Comma 2 2 2 2 2 3 2 2 2 2" xfId="1577"/>
    <cellStyle name="Comma 2 2 2 2 2 3 2 2 2 3" xfId="1578"/>
    <cellStyle name="Comma 2 2 2 2 2 3 2 2 2 4" xfId="1579"/>
    <cellStyle name="Comma 2 2 2 2 2 3 2 2 3" xfId="1580"/>
    <cellStyle name="Comma 2 2 2 2 2 3 2 2 4" xfId="1581"/>
    <cellStyle name="Comma 2 2 2 2 2 3 2 2 5" xfId="1582"/>
    <cellStyle name="Comma 2 2 2 2 2 3 2 3" xfId="1583"/>
    <cellStyle name="Comma 2 2 2 2 2 3 2 3 2" xfId="1584"/>
    <cellStyle name="Comma 2 2 2 2 2 3 2 3 3" xfId="1585"/>
    <cellStyle name="Comma 2 2 2 2 2 3 2 3 4" xfId="1586"/>
    <cellStyle name="Comma 2 2 2 2 2 3 2 4" xfId="1587"/>
    <cellStyle name="Comma 2 2 2 2 2 3 2 5" xfId="1588"/>
    <cellStyle name="Comma 2 2 2 2 2 3 2 6" xfId="1589"/>
    <cellStyle name="Comma 2 2 2 2 2 3 3" xfId="1590"/>
    <cellStyle name="Comma 2 2 2 2 2 3 3 2" xfId="1591"/>
    <cellStyle name="Comma 2 2 2 2 2 3 3 2 2" xfId="1592"/>
    <cellStyle name="Comma 2 2 2 2 2 3 3 2 2 2" xfId="1593"/>
    <cellStyle name="Comma 2 2 2 2 2 3 3 2 2 3" xfId="1594"/>
    <cellStyle name="Comma 2 2 2 2 2 3 3 2 2 4" xfId="1595"/>
    <cellStyle name="Comma 2 2 2 2 2 3 3 2 3" xfId="1596"/>
    <cellStyle name="Comma 2 2 2 2 2 3 3 2 4" xfId="1597"/>
    <cellStyle name="Comma 2 2 2 2 2 3 3 2 5" xfId="1598"/>
    <cellStyle name="Comma 2 2 2 2 2 3 3 3" xfId="1599"/>
    <cellStyle name="Comma 2 2 2 2 2 3 3 3 2" xfId="1600"/>
    <cellStyle name="Comma 2 2 2 2 2 3 3 3 3" xfId="1601"/>
    <cellStyle name="Comma 2 2 2 2 2 3 3 3 4" xfId="1602"/>
    <cellStyle name="Comma 2 2 2 2 2 3 3 4" xfId="1603"/>
    <cellStyle name="Comma 2 2 2 2 2 3 3 5" xfId="1604"/>
    <cellStyle name="Comma 2 2 2 2 2 3 3 6" xfId="1605"/>
    <cellStyle name="Comma 2 2 2 2 2 3 4" xfId="1606"/>
    <cellStyle name="Comma 2 2 2 2 2 3 5" xfId="1607"/>
    <cellStyle name="Comma 2 2 2 2 2 3 5 2" xfId="1608"/>
    <cellStyle name="Comma 2 2 2 2 2 3 5 2 2" xfId="1609"/>
    <cellStyle name="Comma 2 2 2 2 2 3 5 2 3" xfId="1610"/>
    <cellStyle name="Comma 2 2 2 2 2 3 5 2 4" xfId="1611"/>
    <cellStyle name="Comma 2 2 2 2 2 3 5 3" xfId="1612"/>
    <cellStyle name="Comma 2 2 2 2 2 3 5 4" xfId="1613"/>
    <cellStyle name="Comma 2 2 2 2 2 3 5 5" xfId="1614"/>
    <cellStyle name="Comma 2 2 2 2 2 3 6" xfId="1615"/>
    <cellStyle name="Comma 2 2 2 2 2 3 6 2" xfId="1616"/>
    <cellStyle name="Comma 2 2 2 2 2 3 6 3" xfId="1617"/>
    <cellStyle name="Comma 2 2 2 2 2 3 6 4" xfId="1618"/>
    <cellStyle name="Comma 2 2 2 2 2 3 7" xfId="1619"/>
    <cellStyle name="Comma 2 2 2 2 2 3 8" xfId="1620"/>
    <cellStyle name="Comma 2 2 2 2 2 3 9" xfId="1621"/>
    <cellStyle name="Comma 2 2 2 2 2 4" xfId="1622"/>
    <cellStyle name="Comma 2 2 2 2 2 4 2" xfId="1623"/>
    <cellStyle name="Comma 2 2 2 2 2 4 3" xfId="1624"/>
    <cellStyle name="Comma 2 2 2 2 2 4 3 2" xfId="1625"/>
    <cellStyle name="Comma 2 2 2 2 2 4 3 2 2" xfId="1626"/>
    <cellStyle name="Comma 2 2 2 2 2 4 3 2 3" xfId="1627"/>
    <cellStyle name="Comma 2 2 2 2 2 4 3 2 4" xfId="1628"/>
    <cellStyle name="Comma 2 2 2 2 2 4 3 3" xfId="1629"/>
    <cellStyle name="Comma 2 2 2 2 2 4 3 4" xfId="1630"/>
    <cellStyle name="Comma 2 2 2 2 2 4 3 5" xfId="1631"/>
    <cellStyle name="Comma 2 2 2 2 2 4 4" xfId="1632"/>
    <cellStyle name="Comma 2 2 2 2 2 4 4 2" xfId="1633"/>
    <cellStyle name="Comma 2 2 2 2 2 4 4 3" xfId="1634"/>
    <cellStyle name="Comma 2 2 2 2 2 4 4 4" xfId="1635"/>
    <cellStyle name="Comma 2 2 2 2 2 4 5" xfId="1636"/>
    <cellStyle name="Comma 2 2 2 2 2 4 6" xfId="1637"/>
    <cellStyle name="Comma 2 2 2 2 2 4 7" xfId="1638"/>
    <cellStyle name="Comma 2 2 2 2 2 5" xfId="1639"/>
    <cellStyle name="Comma 2 2 2 2 2 5 2" xfId="1640"/>
    <cellStyle name="Comma 2 2 2 2 2 5 3" xfId="1641"/>
    <cellStyle name="Comma 2 2 2 2 2 5 3 2" xfId="1642"/>
    <cellStyle name="Comma 2 2 2 2 2 5 3 2 2" xfId="1643"/>
    <cellStyle name="Comma 2 2 2 2 2 5 3 2 3" xfId="1644"/>
    <cellStyle name="Comma 2 2 2 2 2 5 3 2 4" xfId="1645"/>
    <cellStyle name="Comma 2 2 2 2 2 5 3 3" xfId="1646"/>
    <cellStyle name="Comma 2 2 2 2 2 5 3 4" xfId="1647"/>
    <cellStyle name="Comma 2 2 2 2 2 5 3 5" xfId="1648"/>
    <cellStyle name="Comma 2 2 2 2 2 5 4" xfId="1649"/>
    <cellStyle name="Comma 2 2 2 2 2 5 4 2" xfId="1650"/>
    <cellStyle name="Comma 2 2 2 2 2 5 4 3" xfId="1651"/>
    <cellStyle name="Comma 2 2 2 2 2 5 4 4" xfId="1652"/>
    <cellStyle name="Comma 2 2 2 2 2 5 5" xfId="1653"/>
    <cellStyle name="Comma 2 2 2 2 2 5 6" xfId="1654"/>
    <cellStyle name="Comma 2 2 2 2 2 5 7" xfId="1655"/>
    <cellStyle name="Comma 2 2 2 2 2 6" xfId="1656"/>
    <cellStyle name="Comma 2 2 2 2 2 7" xfId="1657"/>
    <cellStyle name="Comma 2 2 2 2 2 8" xfId="1658"/>
    <cellStyle name="Comma 2 2 2 2 2 9" xfId="1659"/>
    <cellStyle name="Comma 2 2 2 2 20" xfId="1660"/>
    <cellStyle name="Comma 2 2 2 2 3" xfId="1661"/>
    <cellStyle name="Comma 2 2 2 2 3 10" xfId="1662"/>
    <cellStyle name="Comma 2 2 2 2 3 11" xfId="1663"/>
    <cellStyle name="Comma 2 2 2 2 3 2" xfId="1664"/>
    <cellStyle name="Comma 2 2 2 2 3 2 2" xfId="1665"/>
    <cellStyle name="Comma 2 2 2 2 3 2 2 2" xfId="1666"/>
    <cellStyle name="Comma 2 2 2 2 3 2 2 2 2" xfId="1667"/>
    <cellStyle name="Comma 2 2 2 2 3 2 2 2 2 2" xfId="1668"/>
    <cellStyle name="Comma 2 2 2 2 3 2 2 2 2 3" xfId="1669"/>
    <cellStyle name="Comma 2 2 2 2 3 2 2 2 2 4" xfId="1670"/>
    <cellStyle name="Comma 2 2 2 2 3 2 2 2 3" xfId="1671"/>
    <cellStyle name="Comma 2 2 2 2 3 2 2 2 4" xfId="1672"/>
    <cellStyle name="Comma 2 2 2 2 3 2 2 2 5" xfId="1673"/>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3" xfId="1680"/>
    <cellStyle name="Comma 2 2 2 2 3 2 2 4 4" xfId="1681"/>
    <cellStyle name="Comma 2 2 2 2 3 2 2 5" xfId="1682"/>
    <cellStyle name="Comma 2 2 2 2 3 2 2 6" xfId="1683"/>
    <cellStyle name="Comma 2 2 2 2 3 2 2 7" xfId="1684"/>
    <cellStyle name="Comma 2 2 2 2 3 2 3" xfId="1685"/>
    <cellStyle name="Comma 2 2 2 2 3 2 3 2" xfId="1686"/>
    <cellStyle name="Comma 2 2 2 2 3 2 3 2 2" xfId="1687"/>
    <cellStyle name="Comma 2 2 2 2 3 2 3 2 2 2" xfId="1688"/>
    <cellStyle name="Comma 2 2 2 2 3 2 3 2 2 3" xfId="1689"/>
    <cellStyle name="Comma 2 2 2 2 3 2 3 2 2 4" xfId="1690"/>
    <cellStyle name="Comma 2 2 2 2 3 2 3 2 3" xfId="1691"/>
    <cellStyle name="Comma 2 2 2 2 3 2 3 2 4" xfId="1692"/>
    <cellStyle name="Comma 2 2 2 2 3 2 3 2 5" xfId="1693"/>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3" xfId="1700"/>
    <cellStyle name="Comma 2 2 2 2 3 2 3 4 4" xfId="1701"/>
    <cellStyle name="Comma 2 2 2 2 3 2 3 5" xfId="1702"/>
    <cellStyle name="Comma 2 2 2 2 3 2 3 6" xfId="1703"/>
    <cellStyle name="Comma 2 2 2 2 3 2 3 7" xfId="1704"/>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3" xfId="1712"/>
    <cellStyle name="Comma 2 2 2 2 3 2 4 3 4" xfId="1713"/>
    <cellStyle name="Comma 2 2 2 2 3 2 4 4" xfId="1714"/>
    <cellStyle name="Comma 2 2 2 2 3 2 4 5" xfId="1715"/>
    <cellStyle name="Comma 2 2 2 2 3 2 4 6" xfId="1716"/>
    <cellStyle name="Comma 2 2 2 2 3 2 5" xfId="1717"/>
    <cellStyle name="Comma 2 2 2 2 3 2 6" xfId="1718"/>
    <cellStyle name="Comma 2 2 2 2 3 2 6 2" xfId="1719"/>
    <cellStyle name="Comma 2 2 2 2 3 2 6 3" xfId="1720"/>
    <cellStyle name="Comma 2 2 2 2 3 2 6 4" xfId="1721"/>
    <cellStyle name="Comma 2 2 2 2 3 2 7" xfId="1722"/>
    <cellStyle name="Comma 2 2 2 2 3 2 8" xfId="1723"/>
    <cellStyle name="Comma 2 2 2 2 3 2 9" xfId="1724"/>
    <cellStyle name="Comma 2 2 2 2 3 3" xfId="1725"/>
    <cellStyle name="Comma 2 2 2 2 3 3 2" xfId="1726"/>
    <cellStyle name="Comma 2 2 2 2 3 3 2 2" xfId="1727"/>
    <cellStyle name="Comma 2 2 2 2 3 3 2 2 2" xfId="1728"/>
    <cellStyle name="Comma 2 2 2 2 3 3 2 2 3" xfId="1729"/>
    <cellStyle name="Comma 2 2 2 2 3 3 2 2 4" xfId="1730"/>
    <cellStyle name="Comma 2 2 2 2 3 3 2 3" xfId="1731"/>
    <cellStyle name="Comma 2 2 2 2 3 3 2 4" xfId="1732"/>
    <cellStyle name="Comma 2 2 2 2 3 3 2 5" xfId="1733"/>
    <cellStyle name="Comma 2 2 2 2 3 3 3" xfId="1734"/>
    <cellStyle name="Comma 2 2 2 2 3 3 4" xfId="1735"/>
    <cellStyle name="Comma 2 2 2 2 3 3 4 2" xfId="1736"/>
    <cellStyle name="Comma 2 2 2 2 3 3 4 3" xfId="1737"/>
    <cellStyle name="Comma 2 2 2 2 3 3 4 4" xfId="1738"/>
    <cellStyle name="Comma 2 2 2 2 3 3 5" xfId="1739"/>
    <cellStyle name="Comma 2 2 2 2 3 3 6" xfId="1740"/>
    <cellStyle name="Comma 2 2 2 2 3 3 7" xfId="1741"/>
    <cellStyle name="Comma 2 2 2 2 3 4" xfId="1742"/>
    <cellStyle name="Comma 2 2 2 2 3 4 2" xfId="1743"/>
    <cellStyle name="Comma 2 2 2 2 3 4 2 2" xfId="1744"/>
    <cellStyle name="Comma 2 2 2 2 3 4 2 2 2" xfId="1745"/>
    <cellStyle name="Comma 2 2 2 2 3 4 2 2 3" xfId="1746"/>
    <cellStyle name="Comma 2 2 2 2 3 4 2 2 4" xfId="1747"/>
    <cellStyle name="Comma 2 2 2 2 3 4 2 3" xfId="1748"/>
    <cellStyle name="Comma 2 2 2 2 3 4 2 4" xfId="1749"/>
    <cellStyle name="Comma 2 2 2 2 3 4 2 5" xfId="1750"/>
    <cellStyle name="Comma 2 2 2 2 3 4 3" xfId="1751"/>
    <cellStyle name="Comma 2 2 2 2 3 4 4" xfId="1752"/>
    <cellStyle name="Comma 2 2 2 2 3 4 4 2" xfId="1753"/>
    <cellStyle name="Comma 2 2 2 2 3 4 4 3" xfId="1754"/>
    <cellStyle name="Comma 2 2 2 2 3 4 4 4" xfId="1755"/>
    <cellStyle name="Comma 2 2 2 2 3 4 5" xfId="1756"/>
    <cellStyle name="Comma 2 2 2 2 3 4 6" xfId="1757"/>
    <cellStyle name="Comma 2 2 2 2 3 4 7" xfId="1758"/>
    <cellStyle name="Comma 2 2 2 2 3 5" xfId="1759"/>
    <cellStyle name="Comma 2 2 2 2 3 6" xfId="1760"/>
    <cellStyle name="Comma 2 2 2 2 3 6 2" xfId="1761"/>
    <cellStyle name="Comma 2 2 2 2 3 6 2 2" xfId="1762"/>
    <cellStyle name="Comma 2 2 2 2 3 6 2 3" xfId="1763"/>
    <cellStyle name="Comma 2 2 2 2 3 6 2 4" xfId="1764"/>
    <cellStyle name="Comma 2 2 2 2 3 6 3" xfId="1765"/>
    <cellStyle name="Comma 2 2 2 2 3 6 4" xfId="1766"/>
    <cellStyle name="Comma 2 2 2 2 3 6 5" xfId="1767"/>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3" xfId="1774"/>
    <cellStyle name="Comma 2 2 2 2 3 8 4" xfId="1775"/>
    <cellStyle name="Comma 2 2 2 2 3 9" xfId="1776"/>
    <cellStyle name="Comma 2 2 2 2 4" xfId="1777"/>
    <cellStyle name="Comma 2 2 2 2 4 2" xfId="1778"/>
    <cellStyle name="Comma 2 2 2 2 4 3" xfId="1779"/>
    <cellStyle name="Comma 2 2 2 2 4 3 2" xfId="1780"/>
    <cellStyle name="Comma 2 2 2 2 4 3 3" xfId="1781"/>
    <cellStyle name="Comma 2 2 2 2 4 3 4" xfId="1782"/>
    <cellStyle name="Comma 2 2 2 2 5" xfId="1783"/>
    <cellStyle name="Comma 2 2 2 2 5 10" xfId="1784"/>
    <cellStyle name="Comma 2 2 2 2 5 11" xfId="1785"/>
    <cellStyle name="Comma 2 2 2 2 5 2" xfId="1786"/>
    <cellStyle name="Comma 2 2 2 2 5 2 2" xfId="1787"/>
    <cellStyle name="Comma 2 2 2 2 5 2 2 2" xfId="1788"/>
    <cellStyle name="Comma 2 2 2 2 5 2 2 2 2" xfId="1789"/>
    <cellStyle name="Comma 2 2 2 2 5 2 2 2 2 2" xfId="1790"/>
    <cellStyle name="Comma 2 2 2 2 5 2 2 2 2 3" xfId="1791"/>
    <cellStyle name="Comma 2 2 2 2 5 2 2 2 2 4" xfId="1792"/>
    <cellStyle name="Comma 2 2 2 2 5 2 2 2 3" xfId="1793"/>
    <cellStyle name="Comma 2 2 2 2 5 2 2 2 4" xfId="1794"/>
    <cellStyle name="Comma 2 2 2 2 5 2 2 2 5" xfId="1795"/>
    <cellStyle name="Comma 2 2 2 2 5 2 2 3" xfId="1796"/>
    <cellStyle name="Comma 2 2 2 2 5 2 2 3 2" xfId="1797"/>
    <cellStyle name="Comma 2 2 2 2 5 2 2 3 3" xfId="1798"/>
    <cellStyle name="Comma 2 2 2 2 5 2 2 3 4" xfId="1799"/>
    <cellStyle name="Comma 2 2 2 2 5 2 2 4" xfId="1800"/>
    <cellStyle name="Comma 2 2 2 2 5 2 2 5" xfId="1801"/>
    <cellStyle name="Comma 2 2 2 2 5 2 2 6" xfId="1802"/>
    <cellStyle name="Comma 2 2 2 2 5 2 3" xfId="1803"/>
    <cellStyle name="Comma 2 2 2 2 5 2 3 2" xfId="1804"/>
    <cellStyle name="Comma 2 2 2 2 5 2 3 2 2" xfId="1805"/>
    <cellStyle name="Comma 2 2 2 2 5 2 3 2 2 2" xfId="1806"/>
    <cellStyle name="Comma 2 2 2 2 5 2 3 2 2 3" xfId="1807"/>
    <cellStyle name="Comma 2 2 2 2 5 2 3 2 2 4" xfId="1808"/>
    <cellStyle name="Comma 2 2 2 2 5 2 3 2 3" xfId="1809"/>
    <cellStyle name="Comma 2 2 2 2 5 2 3 2 4" xfId="1810"/>
    <cellStyle name="Comma 2 2 2 2 5 2 3 2 5" xfId="1811"/>
    <cellStyle name="Comma 2 2 2 2 5 2 3 3" xfId="1812"/>
    <cellStyle name="Comma 2 2 2 2 5 2 3 3 2" xfId="1813"/>
    <cellStyle name="Comma 2 2 2 2 5 2 3 3 3" xfId="1814"/>
    <cellStyle name="Comma 2 2 2 2 5 2 3 3 4" xfId="1815"/>
    <cellStyle name="Comma 2 2 2 2 5 2 3 4" xfId="1816"/>
    <cellStyle name="Comma 2 2 2 2 5 2 3 5" xfId="1817"/>
    <cellStyle name="Comma 2 2 2 2 5 2 3 6" xfId="1818"/>
    <cellStyle name="Comma 2 2 2 2 5 2 4" xfId="1819"/>
    <cellStyle name="Comma 2 2 2 2 5 2 4 2" xfId="1820"/>
    <cellStyle name="Comma 2 2 2 2 5 2 4 2 2" xfId="1821"/>
    <cellStyle name="Comma 2 2 2 2 5 2 4 2 3" xfId="1822"/>
    <cellStyle name="Comma 2 2 2 2 5 2 4 2 4" xfId="1823"/>
    <cellStyle name="Comma 2 2 2 2 5 2 4 3" xfId="1824"/>
    <cellStyle name="Comma 2 2 2 2 5 2 4 4" xfId="1825"/>
    <cellStyle name="Comma 2 2 2 2 5 2 4 5" xfId="1826"/>
    <cellStyle name="Comma 2 2 2 2 5 2 5" xfId="1827"/>
    <cellStyle name="Comma 2 2 2 2 5 2 5 2" xfId="1828"/>
    <cellStyle name="Comma 2 2 2 2 5 2 5 3" xfId="1829"/>
    <cellStyle name="Comma 2 2 2 2 5 2 5 4" xfId="1830"/>
    <cellStyle name="Comma 2 2 2 2 5 2 6" xfId="1831"/>
    <cellStyle name="Comma 2 2 2 2 5 2 7" xfId="1832"/>
    <cellStyle name="Comma 2 2 2 2 5 2 8" xfId="1833"/>
    <cellStyle name="Comma 2 2 2 2 5 3" xfId="1834"/>
    <cellStyle name="Comma 2 2 2 2 5 3 2" xfId="1835"/>
    <cellStyle name="Comma 2 2 2 2 5 3 2 2" xfId="1836"/>
    <cellStyle name="Comma 2 2 2 2 5 3 2 2 2" xfId="1837"/>
    <cellStyle name="Comma 2 2 2 2 5 3 2 2 3" xfId="1838"/>
    <cellStyle name="Comma 2 2 2 2 5 3 2 2 4" xfId="1839"/>
    <cellStyle name="Comma 2 2 2 2 5 3 2 3" xfId="1840"/>
    <cellStyle name="Comma 2 2 2 2 5 3 2 4" xfId="1841"/>
    <cellStyle name="Comma 2 2 2 2 5 3 2 5" xfId="1842"/>
    <cellStyle name="Comma 2 2 2 2 5 3 3" xfId="1843"/>
    <cellStyle name="Comma 2 2 2 2 5 3 3 2" xfId="1844"/>
    <cellStyle name="Comma 2 2 2 2 5 3 3 3" xfId="1845"/>
    <cellStyle name="Comma 2 2 2 2 5 3 3 4" xfId="1846"/>
    <cellStyle name="Comma 2 2 2 2 5 3 4" xfId="1847"/>
    <cellStyle name="Comma 2 2 2 2 5 3 5" xfId="1848"/>
    <cellStyle name="Comma 2 2 2 2 5 3 6" xfId="1849"/>
    <cellStyle name="Comma 2 2 2 2 5 4" xfId="1850"/>
    <cellStyle name="Comma 2 2 2 2 5 4 2" xfId="1851"/>
    <cellStyle name="Comma 2 2 2 2 5 4 2 2" xfId="1852"/>
    <cellStyle name="Comma 2 2 2 2 5 4 2 2 2" xfId="1853"/>
    <cellStyle name="Comma 2 2 2 2 5 4 2 2 3" xfId="1854"/>
    <cellStyle name="Comma 2 2 2 2 5 4 2 2 4" xfId="1855"/>
    <cellStyle name="Comma 2 2 2 2 5 4 2 3" xfId="1856"/>
    <cellStyle name="Comma 2 2 2 2 5 4 2 4" xfId="1857"/>
    <cellStyle name="Comma 2 2 2 2 5 4 2 5" xfId="1858"/>
    <cellStyle name="Comma 2 2 2 2 5 4 3" xfId="1859"/>
    <cellStyle name="Comma 2 2 2 2 5 4 3 2" xfId="1860"/>
    <cellStyle name="Comma 2 2 2 2 5 4 3 3" xfId="1861"/>
    <cellStyle name="Comma 2 2 2 2 5 4 3 4" xfId="1862"/>
    <cellStyle name="Comma 2 2 2 2 5 4 4" xfId="1863"/>
    <cellStyle name="Comma 2 2 2 2 5 4 5" xfId="1864"/>
    <cellStyle name="Comma 2 2 2 2 5 4 6" xfId="1865"/>
    <cellStyle name="Comma 2 2 2 2 5 5" xfId="1866"/>
    <cellStyle name="Comma 2 2 2 2 5 6" xfId="1867"/>
    <cellStyle name="Comma 2 2 2 2 5 6 2" xfId="1868"/>
    <cellStyle name="Comma 2 2 2 2 5 6 2 2" xfId="1869"/>
    <cellStyle name="Comma 2 2 2 2 5 6 2 3" xfId="1870"/>
    <cellStyle name="Comma 2 2 2 2 5 6 2 4" xfId="1871"/>
    <cellStyle name="Comma 2 2 2 2 5 6 3" xfId="1872"/>
    <cellStyle name="Comma 2 2 2 2 5 6 4" xfId="1873"/>
    <cellStyle name="Comma 2 2 2 2 5 6 5" xfId="1874"/>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3" xfId="1881"/>
    <cellStyle name="Comma 2 2 2 2 5 8 4" xfId="1882"/>
    <cellStyle name="Comma 2 2 2 2 5 9" xfId="1883"/>
    <cellStyle name="Comma 2 2 2 2 6" xfId="1884"/>
    <cellStyle name="Comma 2 2 2 2 6 10" xfId="1885"/>
    <cellStyle name="Comma 2 2 2 2 6 2" xfId="1886"/>
    <cellStyle name="Comma 2 2 2 2 6 2 2" xfId="1887"/>
    <cellStyle name="Comma 2 2 2 2 6 2 2 2" xfId="1888"/>
    <cellStyle name="Comma 2 2 2 2 6 2 2 2 2" xfId="1889"/>
    <cellStyle name="Comma 2 2 2 2 6 2 2 2 3" xfId="1890"/>
    <cellStyle name="Comma 2 2 2 2 6 2 2 2 4" xfId="1891"/>
    <cellStyle name="Comma 2 2 2 2 6 2 2 3" xfId="1892"/>
    <cellStyle name="Comma 2 2 2 2 6 2 2 4" xfId="1893"/>
    <cellStyle name="Comma 2 2 2 2 6 2 2 5" xfId="1894"/>
    <cellStyle name="Comma 2 2 2 2 6 2 3" xfId="1895"/>
    <cellStyle name="Comma 2 2 2 2 6 2 3 2" xfId="1896"/>
    <cellStyle name="Comma 2 2 2 2 6 2 3 3" xfId="1897"/>
    <cellStyle name="Comma 2 2 2 2 6 2 3 4" xfId="1898"/>
    <cellStyle name="Comma 2 2 2 2 6 2 4" xfId="1899"/>
    <cellStyle name="Comma 2 2 2 2 6 2 5" xfId="1900"/>
    <cellStyle name="Comma 2 2 2 2 6 2 6" xfId="1901"/>
    <cellStyle name="Comma 2 2 2 2 6 3" xfId="1902"/>
    <cellStyle name="Comma 2 2 2 2 6 3 2" xfId="1903"/>
    <cellStyle name="Comma 2 2 2 2 6 3 2 2" xfId="1904"/>
    <cellStyle name="Comma 2 2 2 2 6 3 2 2 2" xfId="1905"/>
    <cellStyle name="Comma 2 2 2 2 6 3 2 2 3" xfId="1906"/>
    <cellStyle name="Comma 2 2 2 2 6 3 2 2 4" xfId="1907"/>
    <cellStyle name="Comma 2 2 2 2 6 3 2 3" xfId="1908"/>
    <cellStyle name="Comma 2 2 2 2 6 3 2 4" xfId="1909"/>
    <cellStyle name="Comma 2 2 2 2 6 3 2 5" xfId="1910"/>
    <cellStyle name="Comma 2 2 2 2 6 3 3" xfId="1911"/>
    <cellStyle name="Comma 2 2 2 2 6 3 3 2" xfId="1912"/>
    <cellStyle name="Comma 2 2 2 2 6 3 3 3" xfId="1913"/>
    <cellStyle name="Comma 2 2 2 2 6 3 3 4" xfId="1914"/>
    <cellStyle name="Comma 2 2 2 2 6 3 4" xfId="1915"/>
    <cellStyle name="Comma 2 2 2 2 6 3 5" xfId="1916"/>
    <cellStyle name="Comma 2 2 2 2 6 3 6" xfId="1917"/>
    <cellStyle name="Comma 2 2 2 2 6 4" xfId="1918"/>
    <cellStyle name="Comma 2 2 2 2 6 5" xfId="1919"/>
    <cellStyle name="Comma 2 2 2 2 6 5 2" xfId="1920"/>
    <cellStyle name="Comma 2 2 2 2 6 5 2 2" xfId="1921"/>
    <cellStyle name="Comma 2 2 2 2 6 5 2 3" xfId="1922"/>
    <cellStyle name="Comma 2 2 2 2 6 5 2 4" xfId="1923"/>
    <cellStyle name="Comma 2 2 2 2 6 5 3" xfId="1924"/>
    <cellStyle name="Comma 2 2 2 2 6 5 4" xfId="1925"/>
    <cellStyle name="Comma 2 2 2 2 6 5 5" xfId="192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3" xfId="1933"/>
    <cellStyle name="Comma 2 2 2 2 6 7 4" xfId="1934"/>
    <cellStyle name="Comma 2 2 2 2 6 8" xfId="1935"/>
    <cellStyle name="Comma 2 2 2 2 6 9" xfId="1936"/>
    <cellStyle name="Comma 2 2 2 2 7" xfId="1937"/>
    <cellStyle name="Comma 2 2 2 2 7 10" xfId="1938"/>
    <cellStyle name="Comma 2 2 2 2 7 2" xfId="1939"/>
    <cellStyle name="Comma 2 2 2 2 7 2 2" xfId="1940"/>
    <cellStyle name="Comma 2 2 2 2 7 2 2 2" xfId="1941"/>
    <cellStyle name="Comma 2 2 2 2 7 2 2 2 2" xfId="1942"/>
    <cellStyle name="Comma 2 2 2 2 7 2 2 2 3" xfId="1943"/>
    <cellStyle name="Comma 2 2 2 2 7 2 2 2 4" xfId="1944"/>
    <cellStyle name="Comma 2 2 2 2 7 2 2 3" xfId="1945"/>
    <cellStyle name="Comma 2 2 2 2 7 2 2 4" xfId="1946"/>
    <cellStyle name="Comma 2 2 2 2 7 2 2 5" xfId="1947"/>
    <cellStyle name="Comma 2 2 2 2 7 2 3" xfId="1948"/>
    <cellStyle name="Comma 2 2 2 2 7 2 3 2" xfId="1949"/>
    <cellStyle name="Comma 2 2 2 2 7 2 3 3" xfId="1950"/>
    <cellStyle name="Comma 2 2 2 2 7 2 3 4" xfId="1951"/>
    <cellStyle name="Comma 2 2 2 2 7 2 4" xfId="1952"/>
    <cellStyle name="Comma 2 2 2 2 7 2 5" xfId="1953"/>
    <cellStyle name="Comma 2 2 2 2 7 2 6" xfId="1954"/>
    <cellStyle name="Comma 2 2 2 2 7 3" xfId="1955"/>
    <cellStyle name="Comma 2 2 2 2 7 3 2" xfId="1956"/>
    <cellStyle name="Comma 2 2 2 2 7 3 2 2" xfId="1957"/>
    <cellStyle name="Comma 2 2 2 2 7 3 2 2 2" xfId="1958"/>
    <cellStyle name="Comma 2 2 2 2 7 3 2 2 3" xfId="1959"/>
    <cellStyle name="Comma 2 2 2 2 7 3 2 2 4" xfId="1960"/>
    <cellStyle name="Comma 2 2 2 2 7 3 2 3" xfId="1961"/>
    <cellStyle name="Comma 2 2 2 2 7 3 2 4" xfId="1962"/>
    <cellStyle name="Comma 2 2 2 2 7 3 2 5" xfId="1963"/>
    <cellStyle name="Comma 2 2 2 2 7 3 3" xfId="1964"/>
    <cellStyle name="Comma 2 2 2 2 7 3 3 2" xfId="1965"/>
    <cellStyle name="Comma 2 2 2 2 7 3 3 3" xfId="1966"/>
    <cellStyle name="Comma 2 2 2 2 7 3 3 4" xfId="1967"/>
    <cellStyle name="Comma 2 2 2 2 7 3 4" xfId="1968"/>
    <cellStyle name="Comma 2 2 2 2 7 3 5" xfId="1969"/>
    <cellStyle name="Comma 2 2 2 2 7 3 6" xfId="1970"/>
    <cellStyle name="Comma 2 2 2 2 7 4" xfId="1971"/>
    <cellStyle name="Comma 2 2 2 2 7 5" xfId="1972"/>
    <cellStyle name="Comma 2 2 2 2 7 5 2" xfId="1973"/>
    <cellStyle name="Comma 2 2 2 2 7 5 2 2" xfId="1974"/>
    <cellStyle name="Comma 2 2 2 2 7 5 2 3" xfId="1975"/>
    <cellStyle name="Comma 2 2 2 2 7 5 2 4" xfId="1976"/>
    <cellStyle name="Comma 2 2 2 2 7 5 3" xfId="1977"/>
    <cellStyle name="Comma 2 2 2 2 7 5 4" xfId="1978"/>
    <cellStyle name="Comma 2 2 2 2 7 5 5" xfId="1979"/>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3" xfId="1986"/>
    <cellStyle name="Comma 2 2 2 2 7 7 4" xfId="1987"/>
    <cellStyle name="Comma 2 2 2 2 7 8" xfId="1988"/>
    <cellStyle name="Comma 2 2 2 2 7 9" xfId="1989"/>
    <cellStyle name="Comma 2 2 2 2 8" xfId="1990"/>
    <cellStyle name="Comma 2 2 2 2 8 2" xfId="1991"/>
    <cellStyle name="Comma 2 2 2 2 8 3" xfId="1992"/>
    <cellStyle name="Comma 2 2 2 2 8 3 2" xfId="1993"/>
    <cellStyle name="Comma 2 2 2 2 8 3 2 2" xfId="1994"/>
    <cellStyle name="Comma 2 2 2 2 8 3 2 3" xfId="1995"/>
    <cellStyle name="Comma 2 2 2 2 8 3 2 4" xfId="1996"/>
    <cellStyle name="Comma 2 2 2 2 8 3 3" xfId="1997"/>
    <cellStyle name="Comma 2 2 2 2 8 3 4" xfId="1998"/>
    <cellStyle name="Comma 2 2 2 2 8 3 5" xfId="199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3" xfId="2006"/>
    <cellStyle name="Comma 2 2 2 2 8 5 4" xfId="2007"/>
    <cellStyle name="Comma 2 2 2 2 8 6" xfId="2008"/>
    <cellStyle name="Comma 2 2 2 2 8 7" xfId="2009"/>
    <cellStyle name="Comma 2 2 2 2 8 8" xfId="2010"/>
    <cellStyle name="Comma 2 2 2 2 9" xfId="2011"/>
    <cellStyle name="Comma 2 2 2 2 9 2" xfId="2012"/>
    <cellStyle name="Comma 2 2 2 2 9 3" xfId="2013"/>
    <cellStyle name="Comma 2 2 2 2 9 3 2" xfId="2014"/>
    <cellStyle name="Comma 2 2 2 2 9 3 2 2" xfId="2015"/>
    <cellStyle name="Comma 2 2 2 2 9 3 2 3" xfId="2016"/>
    <cellStyle name="Comma 2 2 2 2 9 3 2 4" xfId="2017"/>
    <cellStyle name="Comma 2 2 2 2 9 3 3" xfId="2018"/>
    <cellStyle name="Comma 2 2 2 2 9 3 4" xfId="2019"/>
    <cellStyle name="Comma 2 2 2 2 9 3 5" xfId="2020"/>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3" xfId="2027"/>
    <cellStyle name="Comma 2 2 2 2 9 5 4" xfId="2028"/>
    <cellStyle name="Comma 2 2 2 2 9 6" xfId="2029"/>
    <cellStyle name="Comma 2 2 2 2 9 7" xfId="2030"/>
    <cellStyle name="Comma 2 2 2 2 9 8" xfId="2031"/>
    <cellStyle name="Comma 2 2 2 20" xfId="2032"/>
    <cellStyle name="Comma 2 2 2 20 2" xfId="2033"/>
    <cellStyle name="Comma 2 2 2 20 3" xfId="2034"/>
    <cellStyle name="Comma 2 2 2 20 4" xfId="2035"/>
    <cellStyle name="Comma 2 2 2 21" xfId="2036"/>
    <cellStyle name="Comma 2 2 2 22" xfId="2037"/>
    <cellStyle name="Comma 2 2 2 23" xfId="2038"/>
    <cellStyle name="Comma 2 2 2 3" xfId="2039"/>
    <cellStyle name="Comma 2 2 2 3 10" xfId="2040"/>
    <cellStyle name="Comma 2 2 2 3 2" xfId="2041"/>
    <cellStyle name="Comma 2 2 2 3 2 2" xfId="2042"/>
    <cellStyle name="Comma 2 2 2 3 2 2 2" xfId="2043"/>
    <cellStyle name="Comma 2 2 2 3 2 2 2 2" xfId="2044"/>
    <cellStyle name="Comma 2 2 2 3 2 2 2 2 2" xfId="2045"/>
    <cellStyle name="Comma 2 2 2 3 2 2 2 2 3" xfId="2046"/>
    <cellStyle name="Comma 2 2 2 3 2 2 2 2 4" xfId="2047"/>
    <cellStyle name="Comma 2 2 2 3 2 2 2 3" xfId="2048"/>
    <cellStyle name="Comma 2 2 2 3 2 2 2 4" xfId="2049"/>
    <cellStyle name="Comma 2 2 2 3 2 2 2 5" xfId="2050"/>
    <cellStyle name="Comma 2 2 2 3 2 2 3" xfId="2051"/>
    <cellStyle name="Comma 2 2 2 3 2 2 4" xfId="2052"/>
    <cellStyle name="Comma 2 2 2 3 2 2 4 2" xfId="2053"/>
    <cellStyle name="Comma 2 2 2 3 2 2 4 3" xfId="2054"/>
    <cellStyle name="Comma 2 2 2 3 2 2 4 4" xfId="2055"/>
    <cellStyle name="Comma 2 2 2 3 2 2 5" xfId="2056"/>
    <cellStyle name="Comma 2 2 2 3 2 2 6" xfId="2057"/>
    <cellStyle name="Comma 2 2 2 3 2 2 7" xfId="2058"/>
    <cellStyle name="Comma 2 2 2 3 2 3" xfId="2059"/>
    <cellStyle name="Comma 2 2 2 3 2 3 2" xfId="2060"/>
    <cellStyle name="Comma 2 2 2 3 2 3 2 2" xfId="2061"/>
    <cellStyle name="Comma 2 2 2 3 2 3 2 2 2" xfId="2062"/>
    <cellStyle name="Comma 2 2 2 3 2 3 2 2 3" xfId="2063"/>
    <cellStyle name="Comma 2 2 2 3 2 3 2 2 4" xfId="2064"/>
    <cellStyle name="Comma 2 2 2 3 2 3 2 3" xfId="2065"/>
    <cellStyle name="Comma 2 2 2 3 2 3 2 4" xfId="2066"/>
    <cellStyle name="Comma 2 2 2 3 2 3 2 5" xfId="2067"/>
    <cellStyle name="Comma 2 2 2 3 2 3 3" xfId="2068"/>
    <cellStyle name="Comma 2 2 2 3 2 3 4" xfId="2069"/>
    <cellStyle name="Comma 2 2 2 3 2 3 4 2" xfId="2070"/>
    <cellStyle name="Comma 2 2 2 3 2 3 4 3" xfId="2071"/>
    <cellStyle name="Comma 2 2 2 3 2 3 4 4" xfId="2072"/>
    <cellStyle name="Comma 2 2 2 3 2 3 5" xfId="2073"/>
    <cellStyle name="Comma 2 2 2 3 2 3 6" xfId="2074"/>
    <cellStyle name="Comma 2 2 2 3 2 3 7" xfId="2075"/>
    <cellStyle name="Comma 2 2 2 3 2 4" xfId="2076"/>
    <cellStyle name="Comma 2 2 2 3 2 4 2" xfId="2077"/>
    <cellStyle name="Comma 2 2 2 3 2 4 3" xfId="2078"/>
    <cellStyle name="Comma 2 2 2 3 2 4 3 2" xfId="2079"/>
    <cellStyle name="Comma 2 2 2 3 2 4 3 3" xfId="2080"/>
    <cellStyle name="Comma 2 2 2 3 2 4 3 4" xfId="2081"/>
    <cellStyle name="Comma 2 2 2 3 2 4 4" xfId="2082"/>
    <cellStyle name="Comma 2 2 2 3 2 4 5" xfId="2083"/>
    <cellStyle name="Comma 2 2 2 3 2 4 6" xfId="2084"/>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3" xfId="2091"/>
    <cellStyle name="Comma 2 2 2 3 2 6 4" xfId="2092"/>
    <cellStyle name="Comma 2 2 2 3 2 7" xfId="2093"/>
    <cellStyle name="Comma 2 2 2 3 2 8" xfId="2094"/>
    <cellStyle name="Comma 2 2 2 3 2 9" xfId="2095"/>
    <cellStyle name="Comma 2 2 2 3 3" xfId="2096"/>
    <cellStyle name="Comma 2 2 2 3 3 2" xfId="2097"/>
    <cellStyle name="Comma 2 2 2 3 3 2 2" xfId="2098"/>
    <cellStyle name="Comma 2 2 2 3 3 2 2 2" xfId="2099"/>
    <cellStyle name="Comma 2 2 2 3 3 2 2 3" xfId="2100"/>
    <cellStyle name="Comma 2 2 2 3 3 2 2 4" xfId="2101"/>
    <cellStyle name="Comma 2 2 2 3 3 2 3" xfId="2102"/>
    <cellStyle name="Comma 2 2 2 3 3 2 4" xfId="2103"/>
    <cellStyle name="Comma 2 2 2 3 3 2 5" xfId="2104"/>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3" xfId="2111"/>
    <cellStyle name="Comma 2 2 2 3 3 4 4" xfId="2112"/>
    <cellStyle name="Comma 2 2 2 3 3 5" xfId="2113"/>
    <cellStyle name="Comma 2 2 2 3 3 6" xfId="2114"/>
    <cellStyle name="Comma 2 2 2 3 3 7" xfId="2115"/>
    <cellStyle name="Comma 2 2 2 3 4" xfId="2116"/>
    <cellStyle name="Comma 2 2 2 3 4 2" xfId="2117"/>
    <cellStyle name="Comma 2 2 2 3 4 2 2" xfId="2118"/>
    <cellStyle name="Comma 2 2 2 3 4 2 2 2" xfId="2119"/>
    <cellStyle name="Comma 2 2 2 3 4 2 2 3" xfId="2120"/>
    <cellStyle name="Comma 2 2 2 3 4 2 2 4" xfId="2121"/>
    <cellStyle name="Comma 2 2 2 3 4 2 3" xfId="2122"/>
    <cellStyle name="Comma 2 2 2 3 4 2 4" xfId="2123"/>
    <cellStyle name="Comma 2 2 2 3 4 2 5" xfId="212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3" xfId="2131"/>
    <cellStyle name="Comma 2 2 2 3 4 4 4" xfId="2132"/>
    <cellStyle name="Comma 2 2 2 3 4 5" xfId="2133"/>
    <cellStyle name="Comma 2 2 2 3 4 6" xfId="2134"/>
    <cellStyle name="Comma 2 2 2 3 4 7" xfId="2135"/>
    <cellStyle name="Comma 2 2 2 3 5" xfId="2136"/>
    <cellStyle name="Comma 2 2 2 3 5 2" xfId="2137"/>
    <cellStyle name="Comma 2 2 2 3 6" xfId="2138"/>
    <cellStyle name="Comma 2 2 2 3 6 2" xfId="2139"/>
    <cellStyle name="Comma 2 2 2 3 6 2 2" xfId="2140"/>
    <cellStyle name="Comma 2 2 2 3 6 2 3" xfId="2141"/>
    <cellStyle name="Comma 2 2 2 3 6 2 4" xfId="2142"/>
    <cellStyle name="Comma 2 2 2 3 6 3" xfId="2143"/>
    <cellStyle name="Comma 2 2 2 3 6 4" xfId="2144"/>
    <cellStyle name="Comma 2 2 2 3 6 5" xfId="2145"/>
    <cellStyle name="Comma 2 2 2 3 7" xfId="2146"/>
    <cellStyle name="Comma 2 2 2 3 7 2" xfId="2147"/>
    <cellStyle name="Comma 2 2 2 3 7 3" xfId="2148"/>
    <cellStyle name="Comma 2 2 2 3 7 4" xfId="2149"/>
    <cellStyle name="Comma 2 2 2 3 8" xfId="2150"/>
    <cellStyle name="Comma 2 2 2 3 9" xfId="2151"/>
    <cellStyle name="Comma 2 2 2 4" xfId="2152"/>
    <cellStyle name="Comma 2 2 2 4 10" xfId="2153"/>
    <cellStyle name="Comma 2 2 2 4 2" xfId="2154"/>
    <cellStyle name="Comma 2 2 2 4 2 2" xfId="2155"/>
    <cellStyle name="Comma 2 2 2 4 2 2 2" xfId="2156"/>
    <cellStyle name="Comma 2 2 2 4 2 2 2 2" xfId="2157"/>
    <cellStyle name="Comma 2 2 2 4 2 2 2 2 2" xfId="2158"/>
    <cellStyle name="Comma 2 2 2 4 2 2 2 2 3" xfId="2159"/>
    <cellStyle name="Comma 2 2 2 4 2 2 2 2 4" xfId="2160"/>
    <cellStyle name="Comma 2 2 2 4 2 2 2 3" xfId="2161"/>
    <cellStyle name="Comma 2 2 2 4 2 2 2 4" xfId="2162"/>
    <cellStyle name="Comma 2 2 2 4 2 2 2 5" xfId="2163"/>
    <cellStyle name="Comma 2 2 2 4 2 2 3" xfId="2164"/>
    <cellStyle name="Comma 2 2 2 4 2 2 3 2" xfId="2165"/>
    <cellStyle name="Comma 2 2 2 4 2 2 3 3" xfId="2166"/>
    <cellStyle name="Comma 2 2 2 4 2 2 3 4" xfId="2167"/>
    <cellStyle name="Comma 2 2 2 4 2 2 4" xfId="2168"/>
    <cellStyle name="Comma 2 2 2 4 2 2 5" xfId="2169"/>
    <cellStyle name="Comma 2 2 2 4 2 2 6" xfId="2170"/>
    <cellStyle name="Comma 2 2 2 4 2 3" xfId="2171"/>
    <cellStyle name="Comma 2 2 2 4 2 3 2" xfId="2172"/>
    <cellStyle name="Comma 2 2 2 4 2 3 2 2" xfId="2173"/>
    <cellStyle name="Comma 2 2 2 4 2 3 2 2 2" xfId="2174"/>
    <cellStyle name="Comma 2 2 2 4 2 3 2 2 3" xfId="2175"/>
    <cellStyle name="Comma 2 2 2 4 2 3 2 2 4" xfId="2176"/>
    <cellStyle name="Comma 2 2 2 4 2 3 2 3" xfId="2177"/>
    <cellStyle name="Comma 2 2 2 4 2 3 2 4" xfId="2178"/>
    <cellStyle name="Comma 2 2 2 4 2 3 2 5" xfId="2179"/>
    <cellStyle name="Comma 2 2 2 4 2 3 3" xfId="2180"/>
    <cellStyle name="Comma 2 2 2 4 2 3 3 2" xfId="2181"/>
    <cellStyle name="Comma 2 2 2 4 2 3 3 3" xfId="2182"/>
    <cellStyle name="Comma 2 2 2 4 2 3 3 4" xfId="2183"/>
    <cellStyle name="Comma 2 2 2 4 2 3 4" xfId="2184"/>
    <cellStyle name="Comma 2 2 2 4 2 3 5" xfId="2185"/>
    <cellStyle name="Comma 2 2 2 4 2 3 6" xfId="2186"/>
    <cellStyle name="Comma 2 2 2 4 2 4" xfId="2187"/>
    <cellStyle name="Comma 2 2 2 4 2 4 2" xfId="2188"/>
    <cellStyle name="Comma 2 2 2 4 2 4 2 2" xfId="2189"/>
    <cellStyle name="Comma 2 2 2 4 2 4 2 3" xfId="2190"/>
    <cellStyle name="Comma 2 2 2 4 2 4 2 4" xfId="2191"/>
    <cellStyle name="Comma 2 2 2 4 2 4 3" xfId="2192"/>
    <cellStyle name="Comma 2 2 2 4 2 4 4" xfId="2193"/>
    <cellStyle name="Comma 2 2 2 4 2 4 5" xfId="2194"/>
    <cellStyle name="Comma 2 2 2 4 2 5" xfId="2195"/>
    <cellStyle name="Comma 2 2 2 4 2 5 2" xfId="2196"/>
    <cellStyle name="Comma 2 2 2 4 2 5 3" xfId="2197"/>
    <cellStyle name="Comma 2 2 2 4 2 5 4" xfId="2198"/>
    <cellStyle name="Comma 2 2 2 4 2 6" xfId="2199"/>
    <cellStyle name="Comma 2 2 2 4 2 7" xfId="2200"/>
    <cellStyle name="Comma 2 2 2 4 2 8" xfId="2201"/>
    <cellStyle name="Comma 2 2 2 4 3" xfId="2202"/>
    <cellStyle name="Comma 2 2 2 4 3 2" xfId="2203"/>
    <cellStyle name="Comma 2 2 2 4 3 2 2" xfId="2204"/>
    <cellStyle name="Comma 2 2 2 4 3 2 2 2" xfId="2205"/>
    <cellStyle name="Comma 2 2 2 4 3 2 2 3" xfId="2206"/>
    <cellStyle name="Comma 2 2 2 4 3 2 2 4" xfId="2207"/>
    <cellStyle name="Comma 2 2 2 4 3 2 3" xfId="2208"/>
    <cellStyle name="Comma 2 2 2 4 3 2 4" xfId="2209"/>
    <cellStyle name="Comma 2 2 2 4 3 2 5" xfId="2210"/>
    <cellStyle name="Comma 2 2 2 4 3 3" xfId="2211"/>
    <cellStyle name="Comma 2 2 2 4 3 3 2" xfId="2212"/>
    <cellStyle name="Comma 2 2 2 4 3 3 3" xfId="2213"/>
    <cellStyle name="Comma 2 2 2 4 3 3 4" xfId="2214"/>
    <cellStyle name="Comma 2 2 2 4 3 4" xfId="2215"/>
    <cellStyle name="Comma 2 2 2 4 3 5" xfId="2216"/>
    <cellStyle name="Comma 2 2 2 4 3 6" xfId="2217"/>
    <cellStyle name="Comma 2 2 2 4 4" xfId="2218"/>
    <cellStyle name="Comma 2 2 2 4 4 2" xfId="2219"/>
    <cellStyle name="Comma 2 2 2 4 4 2 2" xfId="2220"/>
    <cellStyle name="Comma 2 2 2 4 4 2 2 2" xfId="2221"/>
    <cellStyle name="Comma 2 2 2 4 4 2 2 3" xfId="2222"/>
    <cellStyle name="Comma 2 2 2 4 4 2 2 4" xfId="2223"/>
    <cellStyle name="Comma 2 2 2 4 4 2 3" xfId="2224"/>
    <cellStyle name="Comma 2 2 2 4 4 2 4" xfId="2225"/>
    <cellStyle name="Comma 2 2 2 4 4 2 5" xfId="2226"/>
    <cellStyle name="Comma 2 2 2 4 4 3" xfId="2227"/>
    <cellStyle name="Comma 2 2 2 4 4 3 2" xfId="2228"/>
    <cellStyle name="Comma 2 2 2 4 4 3 3" xfId="2229"/>
    <cellStyle name="Comma 2 2 2 4 4 3 4" xfId="2230"/>
    <cellStyle name="Comma 2 2 2 4 4 4" xfId="2231"/>
    <cellStyle name="Comma 2 2 2 4 4 5" xfId="2232"/>
    <cellStyle name="Comma 2 2 2 4 4 6" xfId="2233"/>
    <cellStyle name="Comma 2 2 2 4 5" xfId="2234"/>
    <cellStyle name="Comma 2 2 2 4 6" xfId="2235"/>
    <cellStyle name="Comma 2 2 2 4 6 2" xfId="2236"/>
    <cellStyle name="Comma 2 2 2 4 6 2 2" xfId="2237"/>
    <cellStyle name="Comma 2 2 2 4 6 2 3" xfId="2238"/>
    <cellStyle name="Comma 2 2 2 4 6 2 4" xfId="2239"/>
    <cellStyle name="Comma 2 2 2 4 6 3" xfId="2240"/>
    <cellStyle name="Comma 2 2 2 4 6 4" xfId="2241"/>
    <cellStyle name="Comma 2 2 2 4 6 5" xfId="2242"/>
    <cellStyle name="Comma 2 2 2 4 7" xfId="2243"/>
    <cellStyle name="Comma 2 2 2 4 7 2" xfId="2244"/>
    <cellStyle name="Comma 2 2 2 4 7 3" xfId="2245"/>
    <cellStyle name="Comma 2 2 2 4 7 4" xfId="2246"/>
    <cellStyle name="Comma 2 2 2 4 8" xfId="2247"/>
    <cellStyle name="Comma 2 2 2 4 9" xfId="2248"/>
    <cellStyle name="Comma 2 2 2 5" xfId="2249"/>
    <cellStyle name="Comma 2 2 2 5 2" xfId="2250"/>
    <cellStyle name="Comma 2 2 2 6" xfId="2251"/>
    <cellStyle name="Comma 2 2 2 6 10" xfId="2252"/>
    <cellStyle name="Comma 2 2 2 6 2" xfId="2253"/>
    <cellStyle name="Comma 2 2 2 6 2 2" xfId="2254"/>
    <cellStyle name="Comma 2 2 2 6 2 2 2" xfId="2255"/>
    <cellStyle name="Comma 2 2 2 6 2 2 2 2" xfId="2256"/>
    <cellStyle name="Comma 2 2 2 6 2 2 2 2 2" xfId="2257"/>
    <cellStyle name="Comma 2 2 2 6 2 2 2 2 3" xfId="2258"/>
    <cellStyle name="Comma 2 2 2 6 2 2 2 2 4" xfId="2259"/>
    <cellStyle name="Comma 2 2 2 6 2 2 2 3" xfId="2260"/>
    <cellStyle name="Comma 2 2 2 6 2 2 2 4" xfId="2261"/>
    <cellStyle name="Comma 2 2 2 6 2 2 2 5" xfId="2262"/>
    <cellStyle name="Comma 2 2 2 6 2 2 3" xfId="2263"/>
    <cellStyle name="Comma 2 2 2 6 2 2 3 2" xfId="2264"/>
    <cellStyle name="Comma 2 2 2 6 2 2 3 3" xfId="2265"/>
    <cellStyle name="Comma 2 2 2 6 2 2 3 4" xfId="2266"/>
    <cellStyle name="Comma 2 2 2 6 2 2 4" xfId="2267"/>
    <cellStyle name="Comma 2 2 2 6 2 2 5" xfId="2268"/>
    <cellStyle name="Comma 2 2 2 6 2 2 6" xfId="2269"/>
    <cellStyle name="Comma 2 2 2 6 2 3" xfId="2270"/>
    <cellStyle name="Comma 2 2 2 6 2 3 2" xfId="2271"/>
    <cellStyle name="Comma 2 2 2 6 2 3 2 2" xfId="2272"/>
    <cellStyle name="Comma 2 2 2 6 2 3 2 2 2" xfId="2273"/>
    <cellStyle name="Comma 2 2 2 6 2 3 2 2 3" xfId="2274"/>
    <cellStyle name="Comma 2 2 2 6 2 3 2 2 4" xfId="2275"/>
    <cellStyle name="Comma 2 2 2 6 2 3 2 3" xfId="2276"/>
    <cellStyle name="Comma 2 2 2 6 2 3 2 4" xfId="2277"/>
    <cellStyle name="Comma 2 2 2 6 2 3 2 5" xfId="2278"/>
    <cellStyle name="Comma 2 2 2 6 2 3 3" xfId="2279"/>
    <cellStyle name="Comma 2 2 2 6 2 3 3 2" xfId="2280"/>
    <cellStyle name="Comma 2 2 2 6 2 3 3 3" xfId="2281"/>
    <cellStyle name="Comma 2 2 2 6 2 3 3 4" xfId="2282"/>
    <cellStyle name="Comma 2 2 2 6 2 3 4" xfId="2283"/>
    <cellStyle name="Comma 2 2 2 6 2 3 5" xfId="2284"/>
    <cellStyle name="Comma 2 2 2 6 2 3 6" xfId="2285"/>
    <cellStyle name="Comma 2 2 2 6 2 4" xfId="2286"/>
    <cellStyle name="Comma 2 2 2 6 2 4 2" xfId="2287"/>
    <cellStyle name="Comma 2 2 2 6 2 4 2 2" xfId="2288"/>
    <cellStyle name="Comma 2 2 2 6 2 4 2 3" xfId="2289"/>
    <cellStyle name="Comma 2 2 2 6 2 4 2 4" xfId="2290"/>
    <cellStyle name="Comma 2 2 2 6 2 4 3" xfId="2291"/>
    <cellStyle name="Comma 2 2 2 6 2 4 4" xfId="2292"/>
    <cellStyle name="Comma 2 2 2 6 2 4 5" xfId="2293"/>
    <cellStyle name="Comma 2 2 2 6 2 5" xfId="2294"/>
    <cellStyle name="Comma 2 2 2 6 2 5 2" xfId="2295"/>
    <cellStyle name="Comma 2 2 2 6 2 5 3" xfId="2296"/>
    <cellStyle name="Comma 2 2 2 6 2 5 4" xfId="2297"/>
    <cellStyle name="Comma 2 2 2 6 2 6" xfId="2298"/>
    <cellStyle name="Comma 2 2 2 6 2 7" xfId="2299"/>
    <cellStyle name="Comma 2 2 2 6 2 8" xfId="2300"/>
    <cellStyle name="Comma 2 2 2 6 3" xfId="2301"/>
    <cellStyle name="Comma 2 2 2 6 3 2" xfId="2302"/>
    <cellStyle name="Comma 2 2 2 6 3 2 2" xfId="2303"/>
    <cellStyle name="Comma 2 2 2 6 3 2 2 2" xfId="2304"/>
    <cellStyle name="Comma 2 2 2 6 3 2 2 3" xfId="2305"/>
    <cellStyle name="Comma 2 2 2 6 3 2 2 4" xfId="2306"/>
    <cellStyle name="Comma 2 2 2 6 3 2 3" xfId="2307"/>
    <cellStyle name="Comma 2 2 2 6 3 2 4" xfId="2308"/>
    <cellStyle name="Comma 2 2 2 6 3 2 5" xfId="2309"/>
    <cellStyle name="Comma 2 2 2 6 3 3" xfId="2310"/>
    <cellStyle name="Comma 2 2 2 6 3 3 2" xfId="2311"/>
    <cellStyle name="Comma 2 2 2 6 3 3 3" xfId="2312"/>
    <cellStyle name="Comma 2 2 2 6 3 3 4" xfId="2313"/>
    <cellStyle name="Comma 2 2 2 6 3 4" xfId="2314"/>
    <cellStyle name="Comma 2 2 2 6 3 5" xfId="2315"/>
    <cellStyle name="Comma 2 2 2 6 3 6" xfId="2316"/>
    <cellStyle name="Comma 2 2 2 6 4" xfId="2317"/>
    <cellStyle name="Comma 2 2 2 6 4 2" xfId="2318"/>
    <cellStyle name="Comma 2 2 2 6 4 2 2" xfId="2319"/>
    <cellStyle name="Comma 2 2 2 6 4 2 2 2" xfId="2320"/>
    <cellStyle name="Comma 2 2 2 6 4 2 2 3" xfId="2321"/>
    <cellStyle name="Comma 2 2 2 6 4 2 2 4" xfId="2322"/>
    <cellStyle name="Comma 2 2 2 6 4 2 3" xfId="2323"/>
    <cellStyle name="Comma 2 2 2 6 4 2 4" xfId="2324"/>
    <cellStyle name="Comma 2 2 2 6 4 2 5" xfId="2325"/>
    <cellStyle name="Comma 2 2 2 6 4 3" xfId="2326"/>
    <cellStyle name="Comma 2 2 2 6 4 3 2" xfId="2327"/>
    <cellStyle name="Comma 2 2 2 6 4 3 3" xfId="2328"/>
    <cellStyle name="Comma 2 2 2 6 4 3 4" xfId="2329"/>
    <cellStyle name="Comma 2 2 2 6 4 4" xfId="2330"/>
    <cellStyle name="Comma 2 2 2 6 4 5" xfId="2331"/>
    <cellStyle name="Comma 2 2 2 6 4 6" xfId="2332"/>
    <cellStyle name="Comma 2 2 2 6 5" xfId="2333"/>
    <cellStyle name="Comma 2 2 2 6 6" xfId="2334"/>
    <cellStyle name="Comma 2 2 2 6 6 2" xfId="2335"/>
    <cellStyle name="Comma 2 2 2 6 6 2 2" xfId="2336"/>
    <cellStyle name="Comma 2 2 2 6 6 2 3" xfId="2337"/>
    <cellStyle name="Comma 2 2 2 6 6 2 4" xfId="2338"/>
    <cellStyle name="Comma 2 2 2 6 6 3" xfId="2339"/>
    <cellStyle name="Comma 2 2 2 6 6 4" xfId="2340"/>
    <cellStyle name="Comma 2 2 2 6 6 5" xfId="2341"/>
    <cellStyle name="Comma 2 2 2 6 7" xfId="2342"/>
    <cellStyle name="Comma 2 2 2 6 7 2" xfId="2343"/>
    <cellStyle name="Comma 2 2 2 6 7 3" xfId="2344"/>
    <cellStyle name="Comma 2 2 2 6 7 4" xfId="2345"/>
    <cellStyle name="Comma 2 2 2 6 8" xfId="2346"/>
    <cellStyle name="Comma 2 2 2 6 9" xfId="2347"/>
    <cellStyle name="Comma 2 2 2 7" xfId="2348"/>
    <cellStyle name="Comma 2 2 2 7 2" xfId="2349"/>
    <cellStyle name="Comma 2 2 2 7 2 2" xfId="2350"/>
    <cellStyle name="Comma 2 2 2 7 2 2 2" xfId="2351"/>
    <cellStyle name="Comma 2 2 2 7 2 2 2 2" xfId="2352"/>
    <cellStyle name="Comma 2 2 2 7 2 2 2 3" xfId="2353"/>
    <cellStyle name="Comma 2 2 2 7 2 2 2 4" xfId="2354"/>
    <cellStyle name="Comma 2 2 2 7 2 2 3" xfId="2355"/>
    <cellStyle name="Comma 2 2 2 7 2 2 4" xfId="2356"/>
    <cellStyle name="Comma 2 2 2 7 2 2 5" xfId="2357"/>
    <cellStyle name="Comma 2 2 2 7 2 3" xfId="2358"/>
    <cellStyle name="Comma 2 2 2 7 2 3 2" xfId="2359"/>
    <cellStyle name="Comma 2 2 2 7 2 3 3" xfId="2360"/>
    <cellStyle name="Comma 2 2 2 7 2 3 4" xfId="2361"/>
    <cellStyle name="Comma 2 2 2 7 2 4" xfId="2362"/>
    <cellStyle name="Comma 2 2 2 7 2 5" xfId="2363"/>
    <cellStyle name="Comma 2 2 2 7 2 6" xfId="2364"/>
    <cellStyle name="Comma 2 2 2 7 3" xfId="2365"/>
    <cellStyle name="Comma 2 2 2 7 3 2" xfId="2366"/>
    <cellStyle name="Comma 2 2 2 7 3 2 2" xfId="2367"/>
    <cellStyle name="Comma 2 2 2 7 3 2 2 2" xfId="2368"/>
    <cellStyle name="Comma 2 2 2 7 3 2 2 3" xfId="2369"/>
    <cellStyle name="Comma 2 2 2 7 3 2 2 4" xfId="2370"/>
    <cellStyle name="Comma 2 2 2 7 3 2 3" xfId="2371"/>
    <cellStyle name="Comma 2 2 2 7 3 2 4" xfId="2372"/>
    <cellStyle name="Comma 2 2 2 7 3 2 5" xfId="2373"/>
    <cellStyle name="Comma 2 2 2 7 3 3" xfId="2374"/>
    <cellStyle name="Comma 2 2 2 7 3 3 2" xfId="2375"/>
    <cellStyle name="Comma 2 2 2 7 3 3 3" xfId="2376"/>
    <cellStyle name="Comma 2 2 2 7 3 3 4" xfId="2377"/>
    <cellStyle name="Comma 2 2 2 7 3 4" xfId="2378"/>
    <cellStyle name="Comma 2 2 2 7 3 5" xfId="2379"/>
    <cellStyle name="Comma 2 2 2 7 3 6" xfId="2380"/>
    <cellStyle name="Comma 2 2 2 7 4" xfId="2381"/>
    <cellStyle name="Comma 2 2 2 7 5" xfId="2382"/>
    <cellStyle name="Comma 2 2 2 7 5 2" xfId="2383"/>
    <cellStyle name="Comma 2 2 2 7 5 2 2" xfId="2384"/>
    <cellStyle name="Comma 2 2 2 7 5 2 3" xfId="2385"/>
    <cellStyle name="Comma 2 2 2 7 5 2 4" xfId="2386"/>
    <cellStyle name="Comma 2 2 2 7 5 3" xfId="2387"/>
    <cellStyle name="Comma 2 2 2 7 5 4" xfId="2388"/>
    <cellStyle name="Comma 2 2 2 7 5 5" xfId="2389"/>
    <cellStyle name="Comma 2 2 2 7 6" xfId="2390"/>
    <cellStyle name="Comma 2 2 2 7 6 2" xfId="2391"/>
    <cellStyle name="Comma 2 2 2 7 6 3" xfId="2392"/>
    <cellStyle name="Comma 2 2 2 7 6 4" xfId="2393"/>
    <cellStyle name="Comma 2 2 2 7 7" xfId="2394"/>
    <cellStyle name="Comma 2 2 2 7 8" xfId="2395"/>
    <cellStyle name="Comma 2 2 2 7 9" xfId="2396"/>
    <cellStyle name="Comma 2 2 2 8" xfId="2397"/>
    <cellStyle name="Comma 2 2 2 8 2" xfId="2398"/>
    <cellStyle name="Comma 2 2 2 8 2 2" xfId="2399"/>
    <cellStyle name="Comma 2 2 2 8 2 2 2" xfId="2400"/>
    <cellStyle name="Comma 2 2 2 8 2 2 2 2" xfId="2401"/>
    <cellStyle name="Comma 2 2 2 8 2 2 2 3" xfId="2402"/>
    <cellStyle name="Comma 2 2 2 8 2 2 2 4" xfId="2403"/>
    <cellStyle name="Comma 2 2 2 8 2 2 3" xfId="2404"/>
    <cellStyle name="Comma 2 2 2 8 2 2 4" xfId="2405"/>
    <cellStyle name="Comma 2 2 2 8 2 2 5" xfId="2406"/>
    <cellStyle name="Comma 2 2 2 8 2 3" xfId="2407"/>
    <cellStyle name="Comma 2 2 2 8 2 3 2" xfId="2408"/>
    <cellStyle name="Comma 2 2 2 8 2 3 3" xfId="2409"/>
    <cellStyle name="Comma 2 2 2 8 2 3 4" xfId="2410"/>
    <cellStyle name="Comma 2 2 2 8 2 4" xfId="2411"/>
    <cellStyle name="Comma 2 2 2 8 2 5" xfId="2412"/>
    <cellStyle name="Comma 2 2 2 8 2 6" xfId="2413"/>
    <cellStyle name="Comma 2 2 2 8 3" xfId="2414"/>
    <cellStyle name="Comma 2 2 2 8 3 2" xfId="2415"/>
    <cellStyle name="Comma 2 2 2 8 3 2 2" xfId="2416"/>
    <cellStyle name="Comma 2 2 2 8 3 2 2 2" xfId="2417"/>
    <cellStyle name="Comma 2 2 2 8 3 2 2 3" xfId="2418"/>
    <cellStyle name="Comma 2 2 2 8 3 2 2 4" xfId="2419"/>
    <cellStyle name="Comma 2 2 2 8 3 2 3" xfId="2420"/>
    <cellStyle name="Comma 2 2 2 8 3 2 4" xfId="2421"/>
    <cellStyle name="Comma 2 2 2 8 3 2 5" xfId="2422"/>
    <cellStyle name="Comma 2 2 2 8 3 3" xfId="2423"/>
    <cellStyle name="Comma 2 2 2 8 3 3 2" xfId="2424"/>
    <cellStyle name="Comma 2 2 2 8 3 3 3" xfId="2425"/>
    <cellStyle name="Comma 2 2 2 8 3 3 4" xfId="2426"/>
    <cellStyle name="Comma 2 2 2 8 3 4" xfId="2427"/>
    <cellStyle name="Comma 2 2 2 8 3 5" xfId="2428"/>
    <cellStyle name="Comma 2 2 2 8 3 6" xfId="2429"/>
    <cellStyle name="Comma 2 2 2 8 4" xfId="2430"/>
    <cellStyle name="Comma 2 2 2 8 5" xfId="2431"/>
    <cellStyle name="Comma 2 2 2 8 5 2" xfId="2432"/>
    <cellStyle name="Comma 2 2 2 8 5 2 2" xfId="2433"/>
    <cellStyle name="Comma 2 2 2 8 5 2 3" xfId="2434"/>
    <cellStyle name="Comma 2 2 2 8 5 2 4" xfId="2435"/>
    <cellStyle name="Comma 2 2 2 8 5 3" xfId="2436"/>
    <cellStyle name="Comma 2 2 2 8 5 4" xfId="2437"/>
    <cellStyle name="Comma 2 2 2 8 5 5" xfId="2438"/>
    <cellStyle name="Comma 2 2 2 8 6" xfId="2439"/>
    <cellStyle name="Comma 2 2 2 8 6 2" xfId="2440"/>
    <cellStyle name="Comma 2 2 2 8 6 3" xfId="2441"/>
    <cellStyle name="Comma 2 2 2 8 6 4" xfId="2442"/>
    <cellStyle name="Comma 2 2 2 8 7" xfId="2443"/>
    <cellStyle name="Comma 2 2 2 8 8" xfId="2444"/>
    <cellStyle name="Comma 2 2 2 8 9" xfId="2445"/>
    <cellStyle name="Comma 2 2 2 9" xfId="2446"/>
    <cellStyle name="Comma 2 2 2 9 2" xfId="2447"/>
    <cellStyle name="Comma 2 2 2 9 3" xfId="2448"/>
    <cellStyle name="Comma 2 2 2 9 3 2" xfId="2449"/>
    <cellStyle name="Comma 2 2 2 9 3 2 2" xfId="2450"/>
    <cellStyle name="Comma 2 2 2 9 3 2 3" xfId="2451"/>
    <cellStyle name="Comma 2 2 2 9 3 2 4" xfId="2452"/>
    <cellStyle name="Comma 2 2 2 9 3 3" xfId="2453"/>
    <cellStyle name="Comma 2 2 2 9 3 4" xfId="2454"/>
    <cellStyle name="Comma 2 2 2 9 3 5" xfId="2455"/>
    <cellStyle name="Comma 2 2 2 9 4" xfId="2456"/>
    <cellStyle name="Comma 2 2 2 9 4 2" xfId="2457"/>
    <cellStyle name="Comma 2 2 2 9 4 3" xfId="2458"/>
    <cellStyle name="Comma 2 2 2 9 4 4" xfId="2459"/>
    <cellStyle name="Comma 2 2 2 9 5" xfId="2460"/>
    <cellStyle name="Comma 2 2 2 9 6" xfId="2461"/>
    <cellStyle name="Comma 2 2 2 9 7" xfId="2462"/>
    <cellStyle name="Comma 2 2 20" xfId="2463"/>
    <cellStyle name="Comma 2 2 20 2" xfId="2464"/>
    <cellStyle name="Comma 2 2 20 3" xfId="2465"/>
    <cellStyle name="Comma 2 2 20 4" xfId="2466"/>
    <cellStyle name="Comma 2 2 21" xfId="2467"/>
    <cellStyle name="Comma 2 2 22" xfId="2468"/>
    <cellStyle name="Comma 2 2 23" xfId="2469"/>
    <cellStyle name="Comma 2 2 3" xfId="2470"/>
    <cellStyle name="Comma 2 2 3 10" xfId="2471"/>
    <cellStyle name="Comma 2 2 3 10 2" xfId="2472"/>
    <cellStyle name="Comma 2 2 3 10 2 2" xfId="2473"/>
    <cellStyle name="Comma 2 2 3 10 2 3" xfId="2474"/>
    <cellStyle name="Comma 2 2 3 10 2 4" xfId="2475"/>
    <cellStyle name="Comma 2 2 3 11" xfId="2476"/>
    <cellStyle name="Comma 2 2 3 11 2" xfId="2477"/>
    <cellStyle name="Comma 2 2 3 11 2 2" xfId="2478"/>
    <cellStyle name="Comma 2 2 3 11 2 3" xfId="2479"/>
    <cellStyle name="Comma 2 2 3 11 2 4" xfId="2480"/>
    <cellStyle name="Comma 2 2 3 12" xfId="2481"/>
    <cellStyle name="Comma 2 2 3 12 2" xfId="2482"/>
    <cellStyle name="Comma 2 2 3 12 2 2" xfId="2483"/>
    <cellStyle name="Comma 2 2 3 12 2 3" xfId="2484"/>
    <cellStyle name="Comma 2 2 3 12 2 4" xfId="2485"/>
    <cellStyle name="Comma 2 2 3 13" xfId="2486"/>
    <cellStyle name="Comma 2 2 3 13 2" xfId="2487"/>
    <cellStyle name="Comma 2 2 3 13 2 2" xfId="2488"/>
    <cellStyle name="Comma 2 2 3 13 2 3" xfId="2489"/>
    <cellStyle name="Comma 2 2 3 13 2 4" xfId="2490"/>
    <cellStyle name="Comma 2 2 3 14" xfId="2491"/>
    <cellStyle name="Comma 2 2 3 14 2" xfId="2492"/>
    <cellStyle name="Comma 2 2 3 14 2 2" xfId="2493"/>
    <cellStyle name="Comma 2 2 3 14 2 3" xfId="2494"/>
    <cellStyle name="Comma 2 2 3 14 2 4" xfId="2495"/>
    <cellStyle name="Comma 2 2 3 15" xfId="2496"/>
    <cellStyle name="Comma 2 2 3 15 2" xfId="2497"/>
    <cellStyle name="Comma 2 2 3 15 2 2" xfId="2498"/>
    <cellStyle name="Comma 2 2 3 15 2 3" xfId="2499"/>
    <cellStyle name="Comma 2 2 3 15 2 4" xfId="2500"/>
    <cellStyle name="Comma 2 2 3 15 3" xfId="2501"/>
    <cellStyle name="Comma 2 2 3 15 4" xfId="2502"/>
    <cellStyle name="Comma 2 2 3 15 5" xfId="2503"/>
    <cellStyle name="Comma 2 2 3 16" xfId="2504"/>
    <cellStyle name="Comma 2 2 3 16 2" xfId="2505"/>
    <cellStyle name="Comma 2 2 3 16 3" xfId="2506"/>
    <cellStyle name="Comma 2 2 3 16 4" xfId="2507"/>
    <cellStyle name="Comma 2 2 3 17" xfId="2508"/>
    <cellStyle name="Comma 2 2 3 17 2" xfId="2509"/>
    <cellStyle name="Comma 2 2 3 17 3" xfId="2510"/>
    <cellStyle name="Comma 2 2 3 17 4" xfId="2511"/>
    <cellStyle name="Comma 2 2 3 18" xfId="2512"/>
    <cellStyle name="Comma 2 2 3 19" xfId="2513"/>
    <cellStyle name="Comma 2 2 3 2" xfId="2514"/>
    <cellStyle name="Comma 2 2 3 2 10" xfId="2515"/>
    <cellStyle name="Comma 2 2 3 2 2" xfId="2516"/>
    <cellStyle name="Comma 2 2 3 2 2 2" xfId="2517"/>
    <cellStyle name="Comma 2 2 3 2 2 2 2" xfId="2518"/>
    <cellStyle name="Comma 2 2 3 2 2 2 2 2" xfId="2519"/>
    <cellStyle name="Comma 2 2 3 2 2 2 2 2 2" xfId="2520"/>
    <cellStyle name="Comma 2 2 3 2 2 2 2 2 3" xfId="2521"/>
    <cellStyle name="Comma 2 2 3 2 2 2 2 2 4" xfId="2522"/>
    <cellStyle name="Comma 2 2 3 2 2 2 2 3" xfId="2523"/>
    <cellStyle name="Comma 2 2 3 2 2 2 2 4" xfId="2524"/>
    <cellStyle name="Comma 2 2 3 2 2 2 2 5" xfId="2525"/>
    <cellStyle name="Comma 2 2 3 2 2 2 3" xfId="2526"/>
    <cellStyle name="Comma 2 2 3 2 2 2 3 2" xfId="2527"/>
    <cellStyle name="Comma 2 2 3 2 2 2 3 3" xfId="2528"/>
    <cellStyle name="Comma 2 2 3 2 2 2 3 4" xfId="2529"/>
    <cellStyle name="Comma 2 2 3 2 2 2 4" xfId="2530"/>
    <cellStyle name="Comma 2 2 3 2 2 2 5" xfId="2531"/>
    <cellStyle name="Comma 2 2 3 2 2 2 6" xfId="2532"/>
    <cellStyle name="Comma 2 2 3 2 2 3" xfId="2533"/>
    <cellStyle name="Comma 2 2 3 2 2 3 2" xfId="2534"/>
    <cellStyle name="Comma 2 2 3 2 2 3 2 2" xfId="2535"/>
    <cellStyle name="Comma 2 2 3 2 2 3 2 2 2" xfId="2536"/>
    <cellStyle name="Comma 2 2 3 2 2 3 2 2 3" xfId="2537"/>
    <cellStyle name="Comma 2 2 3 2 2 3 2 2 4" xfId="2538"/>
    <cellStyle name="Comma 2 2 3 2 2 3 2 3" xfId="2539"/>
    <cellStyle name="Comma 2 2 3 2 2 3 2 4" xfId="2540"/>
    <cellStyle name="Comma 2 2 3 2 2 3 2 5" xfId="2541"/>
    <cellStyle name="Comma 2 2 3 2 2 3 3" xfId="2542"/>
    <cellStyle name="Comma 2 2 3 2 2 3 3 2" xfId="2543"/>
    <cellStyle name="Comma 2 2 3 2 2 3 3 3" xfId="2544"/>
    <cellStyle name="Comma 2 2 3 2 2 3 3 4" xfId="2545"/>
    <cellStyle name="Comma 2 2 3 2 2 3 4" xfId="2546"/>
    <cellStyle name="Comma 2 2 3 2 2 3 5" xfId="2547"/>
    <cellStyle name="Comma 2 2 3 2 2 3 6" xfId="2548"/>
    <cellStyle name="Comma 2 2 3 2 2 4" xfId="2549"/>
    <cellStyle name="Comma 2 2 3 2 2 4 2" xfId="2550"/>
    <cellStyle name="Comma 2 2 3 2 2 4 2 2" xfId="2551"/>
    <cellStyle name="Comma 2 2 3 2 2 4 2 3" xfId="2552"/>
    <cellStyle name="Comma 2 2 3 2 2 4 2 4" xfId="2553"/>
    <cellStyle name="Comma 2 2 3 2 2 4 3" xfId="2554"/>
    <cellStyle name="Comma 2 2 3 2 2 4 4" xfId="2555"/>
    <cellStyle name="Comma 2 2 3 2 2 4 5" xfId="2556"/>
    <cellStyle name="Comma 2 2 3 2 2 5" xfId="2557"/>
    <cellStyle name="Comma 2 2 3 2 2 5 2" xfId="2558"/>
    <cellStyle name="Comma 2 2 3 2 2 5 3" xfId="2559"/>
    <cellStyle name="Comma 2 2 3 2 2 5 4" xfId="2560"/>
    <cellStyle name="Comma 2 2 3 2 2 6" xfId="2561"/>
    <cellStyle name="Comma 2 2 3 2 2 7" xfId="2562"/>
    <cellStyle name="Comma 2 2 3 2 2 8" xfId="2563"/>
    <cellStyle name="Comma 2 2 3 2 3" xfId="2564"/>
    <cellStyle name="Comma 2 2 3 2 3 2" xfId="2565"/>
    <cellStyle name="Comma 2 2 3 2 3 2 2" xfId="2566"/>
    <cellStyle name="Comma 2 2 3 2 3 2 2 2" xfId="2567"/>
    <cellStyle name="Comma 2 2 3 2 3 2 2 3" xfId="2568"/>
    <cellStyle name="Comma 2 2 3 2 3 2 2 4" xfId="2569"/>
    <cellStyle name="Comma 2 2 3 2 3 2 3" xfId="2570"/>
    <cellStyle name="Comma 2 2 3 2 3 2 4" xfId="2571"/>
    <cellStyle name="Comma 2 2 3 2 3 2 5" xfId="257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3" xfId="2579"/>
    <cellStyle name="Comma 2 2 3 2 3 4 4" xfId="2580"/>
    <cellStyle name="Comma 2 2 3 2 3 5" xfId="2581"/>
    <cellStyle name="Comma 2 2 3 2 3 6" xfId="2582"/>
    <cellStyle name="Comma 2 2 3 2 3 7" xfId="2583"/>
    <cellStyle name="Comma 2 2 3 2 4" xfId="2584"/>
    <cellStyle name="Comma 2 2 3 2 4 2" xfId="2585"/>
    <cellStyle name="Comma 2 2 3 2 4 2 2" xfId="2586"/>
    <cellStyle name="Comma 2 2 3 2 4 2 2 2" xfId="2587"/>
    <cellStyle name="Comma 2 2 3 2 4 2 2 3" xfId="2588"/>
    <cellStyle name="Comma 2 2 3 2 4 2 2 4" xfId="2589"/>
    <cellStyle name="Comma 2 2 3 2 4 2 3" xfId="2590"/>
    <cellStyle name="Comma 2 2 3 2 4 2 4" xfId="2591"/>
    <cellStyle name="Comma 2 2 3 2 4 2 5" xfId="2592"/>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3" xfId="2599"/>
    <cellStyle name="Comma 2 2 3 2 4 4 4" xfId="2600"/>
    <cellStyle name="Comma 2 2 3 2 4 5" xfId="2601"/>
    <cellStyle name="Comma 2 2 3 2 4 6" xfId="2602"/>
    <cellStyle name="Comma 2 2 3 2 4 7" xfId="2603"/>
    <cellStyle name="Comma 2 2 3 2 5" xfId="2604"/>
    <cellStyle name="Comma 2 2 3 2 6" xfId="2605"/>
    <cellStyle name="Comma 2 2 3 2 6 2" xfId="2606"/>
    <cellStyle name="Comma 2 2 3 2 6 2 2" xfId="2607"/>
    <cellStyle name="Comma 2 2 3 2 6 2 3" xfId="2608"/>
    <cellStyle name="Comma 2 2 3 2 6 2 4" xfId="2609"/>
    <cellStyle name="Comma 2 2 3 2 6 3" xfId="2610"/>
    <cellStyle name="Comma 2 2 3 2 6 4" xfId="2611"/>
    <cellStyle name="Comma 2 2 3 2 6 5" xfId="2612"/>
    <cellStyle name="Comma 2 2 3 2 7" xfId="2613"/>
    <cellStyle name="Comma 2 2 3 2 7 2" xfId="2614"/>
    <cellStyle name="Comma 2 2 3 2 7 3" xfId="2615"/>
    <cellStyle name="Comma 2 2 3 2 7 4" xfId="2616"/>
    <cellStyle name="Comma 2 2 3 2 8" xfId="2617"/>
    <cellStyle name="Comma 2 2 3 2 9" xfId="2618"/>
    <cellStyle name="Comma 2 2 3 20" xfId="2619"/>
    <cellStyle name="Comma 2 2 3 3" xfId="2620"/>
    <cellStyle name="Comma 2 2 3 3 10" xfId="2621"/>
    <cellStyle name="Comma 2 2 3 3 2" xfId="2622"/>
    <cellStyle name="Comma 2 2 3 3 2 2" xfId="2623"/>
    <cellStyle name="Comma 2 2 3 3 2 2 2" xfId="2624"/>
    <cellStyle name="Comma 2 2 3 3 2 2 2 2" xfId="2625"/>
    <cellStyle name="Comma 2 2 3 3 2 2 2 2 2" xfId="2626"/>
    <cellStyle name="Comma 2 2 3 3 2 2 2 2 3" xfId="2627"/>
    <cellStyle name="Comma 2 2 3 3 2 2 2 2 4" xfId="2628"/>
    <cellStyle name="Comma 2 2 3 3 2 2 2 3" xfId="2629"/>
    <cellStyle name="Comma 2 2 3 3 2 2 2 4" xfId="2630"/>
    <cellStyle name="Comma 2 2 3 3 2 2 2 5" xfId="2631"/>
    <cellStyle name="Comma 2 2 3 3 2 2 3" xfId="2632"/>
    <cellStyle name="Comma 2 2 3 3 2 2 3 2" xfId="2633"/>
    <cellStyle name="Comma 2 2 3 3 2 2 3 3" xfId="2634"/>
    <cellStyle name="Comma 2 2 3 3 2 2 3 4" xfId="2635"/>
    <cellStyle name="Comma 2 2 3 3 2 2 4" xfId="2636"/>
    <cellStyle name="Comma 2 2 3 3 2 2 5" xfId="2637"/>
    <cellStyle name="Comma 2 2 3 3 2 2 6" xfId="2638"/>
    <cellStyle name="Comma 2 2 3 3 2 3" xfId="2639"/>
    <cellStyle name="Comma 2 2 3 3 2 3 2" xfId="2640"/>
    <cellStyle name="Comma 2 2 3 3 2 3 2 2" xfId="2641"/>
    <cellStyle name="Comma 2 2 3 3 2 3 2 2 2" xfId="2642"/>
    <cellStyle name="Comma 2 2 3 3 2 3 2 2 3" xfId="2643"/>
    <cellStyle name="Comma 2 2 3 3 2 3 2 2 4" xfId="2644"/>
    <cellStyle name="Comma 2 2 3 3 2 3 2 3" xfId="2645"/>
    <cellStyle name="Comma 2 2 3 3 2 3 2 4" xfId="2646"/>
    <cellStyle name="Comma 2 2 3 3 2 3 2 5" xfId="2647"/>
    <cellStyle name="Comma 2 2 3 3 2 3 3" xfId="2648"/>
    <cellStyle name="Comma 2 2 3 3 2 3 3 2" xfId="2649"/>
    <cellStyle name="Comma 2 2 3 3 2 3 3 3" xfId="2650"/>
    <cellStyle name="Comma 2 2 3 3 2 3 3 4" xfId="2651"/>
    <cellStyle name="Comma 2 2 3 3 2 3 4" xfId="2652"/>
    <cellStyle name="Comma 2 2 3 3 2 3 5" xfId="2653"/>
    <cellStyle name="Comma 2 2 3 3 2 3 6" xfId="2654"/>
    <cellStyle name="Comma 2 2 3 3 2 4" xfId="2655"/>
    <cellStyle name="Comma 2 2 3 3 2 4 2" xfId="2656"/>
    <cellStyle name="Comma 2 2 3 3 2 4 2 2" xfId="2657"/>
    <cellStyle name="Comma 2 2 3 3 2 4 2 3" xfId="2658"/>
    <cellStyle name="Comma 2 2 3 3 2 4 2 4" xfId="2659"/>
    <cellStyle name="Comma 2 2 3 3 2 4 3" xfId="2660"/>
    <cellStyle name="Comma 2 2 3 3 2 4 4" xfId="2661"/>
    <cellStyle name="Comma 2 2 3 3 2 4 5" xfId="2662"/>
    <cellStyle name="Comma 2 2 3 3 2 5" xfId="2663"/>
    <cellStyle name="Comma 2 2 3 3 2 5 2" xfId="2664"/>
    <cellStyle name="Comma 2 2 3 3 2 5 3" xfId="2665"/>
    <cellStyle name="Comma 2 2 3 3 2 5 4" xfId="2666"/>
    <cellStyle name="Comma 2 2 3 3 2 6" xfId="2667"/>
    <cellStyle name="Comma 2 2 3 3 2 7" xfId="2668"/>
    <cellStyle name="Comma 2 2 3 3 2 8" xfId="2669"/>
    <cellStyle name="Comma 2 2 3 3 3" xfId="2670"/>
    <cellStyle name="Comma 2 2 3 3 3 2" xfId="2671"/>
    <cellStyle name="Comma 2 2 3 3 3 2 2" xfId="2672"/>
    <cellStyle name="Comma 2 2 3 3 3 2 2 2" xfId="2673"/>
    <cellStyle name="Comma 2 2 3 3 3 2 2 3" xfId="2674"/>
    <cellStyle name="Comma 2 2 3 3 3 2 2 4" xfId="2675"/>
    <cellStyle name="Comma 2 2 3 3 3 2 3" xfId="2676"/>
    <cellStyle name="Comma 2 2 3 3 3 2 4" xfId="2677"/>
    <cellStyle name="Comma 2 2 3 3 3 2 5" xfId="2678"/>
    <cellStyle name="Comma 2 2 3 3 3 3" xfId="2679"/>
    <cellStyle name="Comma 2 2 3 3 3 3 2" xfId="2680"/>
    <cellStyle name="Comma 2 2 3 3 3 3 3" xfId="2681"/>
    <cellStyle name="Comma 2 2 3 3 3 3 4" xfId="2682"/>
    <cellStyle name="Comma 2 2 3 3 3 4" xfId="2683"/>
    <cellStyle name="Comma 2 2 3 3 3 5" xfId="2684"/>
    <cellStyle name="Comma 2 2 3 3 3 6" xfId="2685"/>
    <cellStyle name="Comma 2 2 3 3 4" xfId="2686"/>
    <cellStyle name="Comma 2 2 3 3 4 2" xfId="2687"/>
    <cellStyle name="Comma 2 2 3 3 4 2 2" xfId="2688"/>
    <cellStyle name="Comma 2 2 3 3 4 2 2 2" xfId="2689"/>
    <cellStyle name="Comma 2 2 3 3 4 2 2 3" xfId="2690"/>
    <cellStyle name="Comma 2 2 3 3 4 2 2 4" xfId="2691"/>
    <cellStyle name="Comma 2 2 3 3 4 2 3" xfId="2692"/>
    <cellStyle name="Comma 2 2 3 3 4 2 4" xfId="2693"/>
    <cellStyle name="Comma 2 2 3 3 4 2 5" xfId="2694"/>
    <cellStyle name="Comma 2 2 3 3 4 3" xfId="2695"/>
    <cellStyle name="Comma 2 2 3 3 4 3 2" xfId="2696"/>
    <cellStyle name="Comma 2 2 3 3 4 3 3" xfId="2697"/>
    <cellStyle name="Comma 2 2 3 3 4 3 4" xfId="2698"/>
    <cellStyle name="Comma 2 2 3 3 4 4" xfId="2699"/>
    <cellStyle name="Comma 2 2 3 3 4 5" xfId="2700"/>
    <cellStyle name="Comma 2 2 3 3 4 6" xfId="2701"/>
    <cellStyle name="Comma 2 2 3 3 5" xfId="2702"/>
    <cellStyle name="Comma 2 2 3 3 6" xfId="2703"/>
    <cellStyle name="Comma 2 2 3 3 6 2" xfId="2704"/>
    <cellStyle name="Comma 2 2 3 3 6 2 2" xfId="2705"/>
    <cellStyle name="Comma 2 2 3 3 6 2 3" xfId="2706"/>
    <cellStyle name="Comma 2 2 3 3 6 2 4" xfId="2707"/>
    <cellStyle name="Comma 2 2 3 3 6 3" xfId="2708"/>
    <cellStyle name="Comma 2 2 3 3 6 4" xfId="2709"/>
    <cellStyle name="Comma 2 2 3 3 6 5" xfId="2710"/>
    <cellStyle name="Comma 2 2 3 3 7" xfId="2711"/>
    <cellStyle name="Comma 2 2 3 3 7 2" xfId="2712"/>
    <cellStyle name="Comma 2 2 3 3 7 3" xfId="2713"/>
    <cellStyle name="Comma 2 2 3 3 7 4" xfId="2714"/>
    <cellStyle name="Comma 2 2 3 3 8" xfId="2715"/>
    <cellStyle name="Comma 2 2 3 3 9" xfId="2716"/>
    <cellStyle name="Comma 2 2 3 4" xfId="2717"/>
    <cellStyle name="Comma 2 2 3 4 2" xfId="2718"/>
    <cellStyle name="Comma 2 2 3 4 2 2" xfId="2719"/>
    <cellStyle name="Comma 2 2 3 4 2 3" xfId="2720"/>
    <cellStyle name="Comma 2 2 3 4 2 4" xfId="2721"/>
    <cellStyle name="Comma 2 2 3 5" xfId="2722"/>
    <cellStyle name="Comma 2 2 3 5 10" xfId="2723"/>
    <cellStyle name="Comma 2 2 3 5 2" xfId="2724"/>
    <cellStyle name="Comma 2 2 3 5 2 2" xfId="2725"/>
    <cellStyle name="Comma 2 2 3 5 2 2 2" xfId="2726"/>
    <cellStyle name="Comma 2 2 3 5 2 2 2 2" xfId="2727"/>
    <cellStyle name="Comma 2 2 3 5 2 2 2 2 2" xfId="2728"/>
    <cellStyle name="Comma 2 2 3 5 2 2 2 2 3" xfId="2729"/>
    <cellStyle name="Comma 2 2 3 5 2 2 2 2 4" xfId="2730"/>
    <cellStyle name="Comma 2 2 3 5 2 2 2 3" xfId="2731"/>
    <cellStyle name="Comma 2 2 3 5 2 2 2 4" xfId="2732"/>
    <cellStyle name="Comma 2 2 3 5 2 2 2 5" xfId="2733"/>
    <cellStyle name="Comma 2 2 3 5 2 2 3" xfId="2734"/>
    <cellStyle name="Comma 2 2 3 5 2 2 3 2" xfId="2735"/>
    <cellStyle name="Comma 2 2 3 5 2 2 3 3" xfId="2736"/>
    <cellStyle name="Comma 2 2 3 5 2 2 3 4" xfId="2737"/>
    <cellStyle name="Comma 2 2 3 5 2 2 4" xfId="2738"/>
    <cellStyle name="Comma 2 2 3 5 2 2 5" xfId="2739"/>
    <cellStyle name="Comma 2 2 3 5 2 2 6" xfId="2740"/>
    <cellStyle name="Comma 2 2 3 5 2 3" xfId="2741"/>
    <cellStyle name="Comma 2 2 3 5 2 3 2" xfId="2742"/>
    <cellStyle name="Comma 2 2 3 5 2 3 2 2" xfId="2743"/>
    <cellStyle name="Comma 2 2 3 5 2 3 2 2 2" xfId="2744"/>
    <cellStyle name="Comma 2 2 3 5 2 3 2 2 3" xfId="2745"/>
    <cellStyle name="Comma 2 2 3 5 2 3 2 2 4" xfId="2746"/>
    <cellStyle name="Comma 2 2 3 5 2 3 2 3" xfId="2747"/>
    <cellStyle name="Comma 2 2 3 5 2 3 2 4" xfId="2748"/>
    <cellStyle name="Comma 2 2 3 5 2 3 2 5" xfId="2749"/>
    <cellStyle name="Comma 2 2 3 5 2 3 3" xfId="2750"/>
    <cellStyle name="Comma 2 2 3 5 2 3 3 2" xfId="2751"/>
    <cellStyle name="Comma 2 2 3 5 2 3 3 3" xfId="2752"/>
    <cellStyle name="Comma 2 2 3 5 2 3 3 4" xfId="2753"/>
    <cellStyle name="Comma 2 2 3 5 2 3 4" xfId="2754"/>
    <cellStyle name="Comma 2 2 3 5 2 3 5" xfId="2755"/>
    <cellStyle name="Comma 2 2 3 5 2 3 6" xfId="2756"/>
    <cellStyle name="Comma 2 2 3 5 2 4" xfId="2757"/>
    <cellStyle name="Comma 2 2 3 5 2 4 2" xfId="2758"/>
    <cellStyle name="Comma 2 2 3 5 2 4 2 2" xfId="2759"/>
    <cellStyle name="Comma 2 2 3 5 2 4 2 3" xfId="2760"/>
    <cellStyle name="Comma 2 2 3 5 2 4 2 4" xfId="2761"/>
    <cellStyle name="Comma 2 2 3 5 2 4 3" xfId="2762"/>
    <cellStyle name="Comma 2 2 3 5 2 4 4" xfId="2763"/>
    <cellStyle name="Comma 2 2 3 5 2 4 5" xfId="2764"/>
    <cellStyle name="Comma 2 2 3 5 2 5" xfId="2765"/>
    <cellStyle name="Comma 2 2 3 5 2 5 2" xfId="2766"/>
    <cellStyle name="Comma 2 2 3 5 2 5 3" xfId="2767"/>
    <cellStyle name="Comma 2 2 3 5 2 5 4" xfId="2768"/>
    <cellStyle name="Comma 2 2 3 5 2 6" xfId="2769"/>
    <cellStyle name="Comma 2 2 3 5 2 7" xfId="2770"/>
    <cellStyle name="Comma 2 2 3 5 2 8" xfId="2771"/>
    <cellStyle name="Comma 2 2 3 5 3" xfId="2772"/>
    <cellStyle name="Comma 2 2 3 5 3 2" xfId="2773"/>
    <cellStyle name="Comma 2 2 3 5 3 2 2" xfId="2774"/>
    <cellStyle name="Comma 2 2 3 5 3 2 2 2" xfId="2775"/>
    <cellStyle name="Comma 2 2 3 5 3 2 2 3" xfId="2776"/>
    <cellStyle name="Comma 2 2 3 5 3 2 2 4" xfId="2777"/>
    <cellStyle name="Comma 2 2 3 5 3 2 3" xfId="2778"/>
    <cellStyle name="Comma 2 2 3 5 3 2 4" xfId="2779"/>
    <cellStyle name="Comma 2 2 3 5 3 2 5" xfId="2780"/>
    <cellStyle name="Comma 2 2 3 5 3 3" xfId="2781"/>
    <cellStyle name="Comma 2 2 3 5 3 3 2" xfId="2782"/>
    <cellStyle name="Comma 2 2 3 5 3 3 3" xfId="2783"/>
    <cellStyle name="Comma 2 2 3 5 3 3 4" xfId="2784"/>
    <cellStyle name="Comma 2 2 3 5 3 4" xfId="2785"/>
    <cellStyle name="Comma 2 2 3 5 3 5" xfId="2786"/>
    <cellStyle name="Comma 2 2 3 5 3 6" xfId="2787"/>
    <cellStyle name="Comma 2 2 3 5 4" xfId="2788"/>
    <cellStyle name="Comma 2 2 3 5 4 2" xfId="2789"/>
    <cellStyle name="Comma 2 2 3 5 4 2 2" xfId="2790"/>
    <cellStyle name="Comma 2 2 3 5 4 2 2 2" xfId="2791"/>
    <cellStyle name="Comma 2 2 3 5 4 2 2 3" xfId="2792"/>
    <cellStyle name="Comma 2 2 3 5 4 2 2 4" xfId="2793"/>
    <cellStyle name="Comma 2 2 3 5 4 2 3" xfId="2794"/>
    <cellStyle name="Comma 2 2 3 5 4 2 4" xfId="2795"/>
    <cellStyle name="Comma 2 2 3 5 4 2 5" xfId="2796"/>
    <cellStyle name="Comma 2 2 3 5 4 3" xfId="2797"/>
    <cellStyle name="Comma 2 2 3 5 4 3 2" xfId="2798"/>
    <cellStyle name="Comma 2 2 3 5 4 3 3" xfId="2799"/>
    <cellStyle name="Comma 2 2 3 5 4 3 4" xfId="2800"/>
    <cellStyle name="Comma 2 2 3 5 4 4" xfId="2801"/>
    <cellStyle name="Comma 2 2 3 5 4 5" xfId="2802"/>
    <cellStyle name="Comma 2 2 3 5 4 6" xfId="2803"/>
    <cellStyle name="Comma 2 2 3 5 5" xfId="2804"/>
    <cellStyle name="Comma 2 2 3 5 6" xfId="2805"/>
    <cellStyle name="Comma 2 2 3 5 6 2" xfId="2806"/>
    <cellStyle name="Comma 2 2 3 5 6 2 2" xfId="2807"/>
    <cellStyle name="Comma 2 2 3 5 6 2 3" xfId="2808"/>
    <cellStyle name="Comma 2 2 3 5 6 2 4" xfId="2809"/>
    <cellStyle name="Comma 2 2 3 5 6 3" xfId="2810"/>
    <cellStyle name="Comma 2 2 3 5 6 4" xfId="2811"/>
    <cellStyle name="Comma 2 2 3 5 6 5" xfId="2812"/>
    <cellStyle name="Comma 2 2 3 5 7" xfId="2813"/>
    <cellStyle name="Comma 2 2 3 5 7 2" xfId="2814"/>
    <cellStyle name="Comma 2 2 3 5 7 3" xfId="2815"/>
    <cellStyle name="Comma 2 2 3 5 7 4" xfId="2816"/>
    <cellStyle name="Comma 2 2 3 5 8" xfId="2817"/>
    <cellStyle name="Comma 2 2 3 5 9" xfId="2818"/>
    <cellStyle name="Comma 2 2 3 6" xfId="2819"/>
    <cellStyle name="Comma 2 2 3 6 2" xfId="2820"/>
    <cellStyle name="Comma 2 2 3 6 2 2" xfId="2821"/>
    <cellStyle name="Comma 2 2 3 6 2 2 2" xfId="2822"/>
    <cellStyle name="Comma 2 2 3 6 2 2 2 2" xfId="2823"/>
    <cellStyle name="Comma 2 2 3 6 2 2 2 3" xfId="2824"/>
    <cellStyle name="Comma 2 2 3 6 2 2 2 4" xfId="2825"/>
    <cellStyle name="Comma 2 2 3 6 2 2 3" xfId="2826"/>
    <cellStyle name="Comma 2 2 3 6 2 2 4" xfId="2827"/>
    <cellStyle name="Comma 2 2 3 6 2 2 5" xfId="2828"/>
    <cellStyle name="Comma 2 2 3 6 2 3" xfId="2829"/>
    <cellStyle name="Comma 2 2 3 6 2 3 2" xfId="2830"/>
    <cellStyle name="Comma 2 2 3 6 2 3 3" xfId="2831"/>
    <cellStyle name="Comma 2 2 3 6 2 3 4" xfId="2832"/>
    <cellStyle name="Comma 2 2 3 6 2 4" xfId="2833"/>
    <cellStyle name="Comma 2 2 3 6 2 5" xfId="2834"/>
    <cellStyle name="Comma 2 2 3 6 2 6" xfId="2835"/>
    <cellStyle name="Comma 2 2 3 6 3" xfId="2836"/>
    <cellStyle name="Comma 2 2 3 6 3 2" xfId="2837"/>
    <cellStyle name="Comma 2 2 3 6 3 2 2" xfId="2838"/>
    <cellStyle name="Comma 2 2 3 6 3 2 2 2" xfId="2839"/>
    <cellStyle name="Comma 2 2 3 6 3 2 2 3" xfId="2840"/>
    <cellStyle name="Comma 2 2 3 6 3 2 2 4" xfId="2841"/>
    <cellStyle name="Comma 2 2 3 6 3 2 3" xfId="2842"/>
    <cellStyle name="Comma 2 2 3 6 3 2 4" xfId="2843"/>
    <cellStyle name="Comma 2 2 3 6 3 2 5" xfId="2844"/>
    <cellStyle name="Comma 2 2 3 6 3 3" xfId="2845"/>
    <cellStyle name="Comma 2 2 3 6 3 3 2" xfId="2846"/>
    <cellStyle name="Comma 2 2 3 6 3 3 3" xfId="2847"/>
    <cellStyle name="Comma 2 2 3 6 3 3 4" xfId="2848"/>
    <cellStyle name="Comma 2 2 3 6 3 4" xfId="2849"/>
    <cellStyle name="Comma 2 2 3 6 3 5" xfId="2850"/>
    <cellStyle name="Comma 2 2 3 6 3 6" xfId="2851"/>
    <cellStyle name="Comma 2 2 3 6 4" xfId="2852"/>
    <cellStyle name="Comma 2 2 3 6 5" xfId="2853"/>
    <cellStyle name="Comma 2 2 3 6 5 2" xfId="2854"/>
    <cellStyle name="Comma 2 2 3 6 5 2 2" xfId="2855"/>
    <cellStyle name="Comma 2 2 3 6 5 2 3" xfId="2856"/>
    <cellStyle name="Comma 2 2 3 6 5 2 4" xfId="2857"/>
    <cellStyle name="Comma 2 2 3 6 5 3" xfId="2858"/>
    <cellStyle name="Comma 2 2 3 6 5 4" xfId="2859"/>
    <cellStyle name="Comma 2 2 3 6 5 5" xfId="2860"/>
    <cellStyle name="Comma 2 2 3 6 6" xfId="2861"/>
    <cellStyle name="Comma 2 2 3 6 6 2" xfId="2862"/>
    <cellStyle name="Comma 2 2 3 6 6 3" xfId="2863"/>
    <cellStyle name="Comma 2 2 3 6 6 4" xfId="2864"/>
    <cellStyle name="Comma 2 2 3 6 7" xfId="2865"/>
    <cellStyle name="Comma 2 2 3 6 8" xfId="2866"/>
    <cellStyle name="Comma 2 2 3 6 9" xfId="2867"/>
    <cellStyle name="Comma 2 2 3 7" xfId="2868"/>
    <cellStyle name="Comma 2 2 3 7 2" xfId="2869"/>
    <cellStyle name="Comma 2 2 3 7 2 2" xfId="2870"/>
    <cellStyle name="Comma 2 2 3 7 2 2 2" xfId="2871"/>
    <cellStyle name="Comma 2 2 3 7 2 2 2 2" xfId="2872"/>
    <cellStyle name="Comma 2 2 3 7 2 2 2 3" xfId="2873"/>
    <cellStyle name="Comma 2 2 3 7 2 2 2 4" xfId="2874"/>
    <cellStyle name="Comma 2 2 3 7 2 2 3" xfId="2875"/>
    <cellStyle name="Comma 2 2 3 7 2 2 4" xfId="2876"/>
    <cellStyle name="Comma 2 2 3 7 2 2 5" xfId="2877"/>
    <cellStyle name="Comma 2 2 3 7 2 3" xfId="2878"/>
    <cellStyle name="Comma 2 2 3 7 2 3 2" xfId="2879"/>
    <cellStyle name="Comma 2 2 3 7 2 3 3" xfId="2880"/>
    <cellStyle name="Comma 2 2 3 7 2 3 4" xfId="2881"/>
    <cellStyle name="Comma 2 2 3 7 2 4" xfId="2882"/>
    <cellStyle name="Comma 2 2 3 7 2 5" xfId="2883"/>
    <cellStyle name="Comma 2 2 3 7 2 6" xfId="2884"/>
    <cellStyle name="Comma 2 2 3 7 3" xfId="2885"/>
    <cellStyle name="Comma 2 2 3 7 3 2" xfId="2886"/>
    <cellStyle name="Comma 2 2 3 7 3 2 2" xfId="2887"/>
    <cellStyle name="Comma 2 2 3 7 3 2 2 2" xfId="2888"/>
    <cellStyle name="Comma 2 2 3 7 3 2 2 3" xfId="2889"/>
    <cellStyle name="Comma 2 2 3 7 3 2 2 4" xfId="2890"/>
    <cellStyle name="Comma 2 2 3 7 3 2 3" xfId="2891"/>
    <cellStyle name="Comma 2 2 3 7 3 2 4" xfId="2892"/>
    <cellStyle name="Comma 2 2 3 7 3 2 5" xfId="2893"/>
    <cellStyle name="Comma 2 2 3 7 3 3" xfId="2894"/>
    <cellStyle name="Comma 2 2 3 7 3 3 2" xfId="2895"/>
    <cellStyle name="Comma 2 2 3 7 3 3 3" xfId="2896"/>
    <cellStyle name="Comma 2 2 3 7 3 3 4" xfId="2897"/>
    <cellStyle name="Comma 2 2 3 7 3 4" xfId="2898"/>
    <cellStyle name="Comma 2 2 3 7 3 5" xfId="2899"/>
    <cellStyle name="Comma 2 2 3 7 3 6" xfId="2900"/>
    <cellStyle name="Comma 2 2 3 7 4" xfId="2901"/>
    <cellStyle name="Comma 2 2 3 7 5" xfId="2902"/>
    <cellStyle name="Comma 2 2 3 7 5 2" xfId="2903"/>
    <cellStyle name="Comma 2 2 3 7 5 2 2" xfId="2904"/>
    <cellStyle name="Comma 2 2 3 7 5 2 3" xfId="2905"/>
    <cellStyle name="Comma 2 2 3 7 5 2 4" xfId="2906"/>
    <cellStyle name="Comma 2 2 3 7 5 3" xfId="2907"/>
    <cellStyle name="Comma 2 2 3 7 5 4" xfId="2908"/>
    <cellStyle name="Comma 2 2 3 7 5 5" xfId="2909"/>
    <cellStyle name="Comma 2 2 3 7 6" xfId="2910"/>
    <cellStyle name="Comma 2 2 3 7 6 2" xfId="2911"/>
    <cellStyle name="Comma 2 2 3 7 6 3" xfId="2912"/>
    <cellStyle name="Comma 2 2 3 7 6 4" xfId="2913"/>
    <cellStyle name="Comma 2 2 3 7 7" xfId="2914"/>
    <cellStyle name="Comma 2 2 3 7 8" xfId="2915"/>
    <cellStyle name="Comma 2 2 3 7 9" xfId="2916"/>
    <cellStyle name="Comma 2 2 3 8" xfId="2917"/>
    <cellStyle name="Comma 2 2 3 8 2" xfId="2918"/>
    <cellStyle name="Comma 2 2 3 8 3" xfId="2919"/>
    <cellStyle name="Comma 2 2 3 8 3 2" xfId="2920"/>
    <cellStyle name="Comma 2 2 3 8 3 2 2" xfId="2921"/>
    <cellStyle name="Comma 2 2 3 8 3 2 3" xfId="2922"/>
    <cellStyle name="Comma 2 2 3 8 3 2 4" xfId="2923"/>
    <cellStyle name="Comma 2 2 3 8 3 3" xfId="2924"/>
    <cellStyle name="Comma 2 2 3 8 3 4" xfId="2925"/>
    <cellStyle name="Comma 2 2 3 8 3 5" xfId="2926"/>
    <cellStyle name="Comma 2 2 3 8 4" xfId="2927"/>
    <cellStyle name="Comma 2 2 3 8 4 2" xfId="2928"/>
    <cellStyle name="Comma 2 2 3 8 4 3" xfId="2929"/>
    <cellStyle name="Comma 2 2 3 8 4 4" xfId="2930"/>
    <cellStyle name="Comma 2 2 3 8 5" xfId="2931"/>
    <cellStyle name="Comma 2 2 3 8 6" xfId="2932"/>
    <cellStyle name="Comma 2 2 3 8 7" xfId="2933"/>
    <cellStyle name="Comma 2 2 3 9" xfId="2934"/>
    <cellStyle name="Comma 2 2 3 9 2" xfId="2935"/>
    <cellStyle name="Comma 2 2 3 9 3" xfId="2936"/>
    <cellStyle name="Comma 2 2 3 9 3 2" xfId="2937"/>
    <cellStyle name="Comma 2 2 3 9 3 2 2" xfId="2938"/>
    <cellStyle name="Comma 2 2 3 9 3 2 3" xfId="2939"/>
    <cellStyle name="Comma 2 2 3 9 3 2 4" xfId="2940"/>
    <cellStyle name="Comma 2 2 3 9 3 3" xfId="2941"/>
    <cellStyle name="Comma 2 2 3 9 3 4" xfId="2942"/>
    <cellStyle name="Comma 2 2 3 9 3 5" xfId="2943"/>
    <cellStyle name="Comma 2 2 3 9 4" xfId="2944"/>
    <cellStyle name="Comma 2 2 3 9 4 2" xfId="2945"/>
    <cellStyle name="Comma 2 2 3 9 4 3" xfId="2946"/>
    <cellStyle name="Comma 2 2 3 9 4 4" xfId="2947"/>
    <cellStyle name="Comma 2 2 3 9 5" xfId="2948"/>
    <cellStyle name="Comma 2 2 3 9 6" xfId="2949"/>
    <cellStyle name="Comma 2 2 3 9 7" xfId="2950"/>
    <cellStyle name="Comma 2 2 4" xfId="2951"/>
    <cellStyle name="Comma 2 2 4 10" xfId="2952"/>
    <cellStyle name="Comma 2 2 4 2" xfId="2953"/>
    <cellStyle name="Comma 2 2 4 2 2" xfId="2954"/>
    <cellStyle name="Comma 2 2 4 2 2 2" xfId="2955"/>
    <cellStyle name="Comma 2 2 4 2 2 2 2" xfId="2956"/>
    <cellStyle name="Comma 2 2 4 2 2 2 2 2" xfId="2957"/>
    <cellStyle name="Comma 2 2 4 2 2 2 2 3" xfId="2958"/>
    <cellStyle name="Comma 2 2 4 2 2 2 2 4" xfId="2959"/>
    <cellStyle name="Comma 2 2 4 2 2 2 3" xfId="2960"/>
    <cellStyle name="Comma 2 2 4 2 2 2 4" xfId="2961"/>
    <cellStyle name="Comma 2 2 4 2 2 2 5" xfId="2962"/>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3" xfId="2969"/>
    <cellStyle name="Comma 2 2 4 2 2 4 4" xfId="2970"/>
    <cellStyle name="Comma 2 2 4 2 2 5" xfId="2971"/>
    <cellStyle name="Comma 2 2 4 2 2 6" xfId="2972"/>
    <cellStyle name="Comma 2 2 4 2 2 7" xfId="2973"/>
    <cellStyle name="Comma 2 2 4 2 3" xfId="2974"/>
    <cellStyle name="Comma 2 2 4 2 3 2" xfId="2975"/>
    <cellStyle name="Comma 2 2 4 2 3 2 2" xfId="2976"/>
    <cellStyle name="Comma 2 2 4 2 3 2 2 2" xfId="2977"/>
    <cellStyle name="Comma 2 2 4 2 3 2 2 3" xfId="2978"/>
    <cellStyle name="Comma 2 2 4 2 3 2 2 4" xfId="2979"/>
    <cellStyle name="Comma 2 2 4 2 3 2 3" xfId="2980"/>
    <cellStyle name="Comma 2 2 4 2 3 2 4" xfId="2981"/>
    <cellStyle name="Comma 2 2 4 2 3 2 5" xfId="2982"/>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3" xfId="2989"/>
    <cellStyle name="Comma 2 2 4 2 3 4 4" xfId="2990"/>
    <cellStyle name="Comma 2 2 4 2 3 5" xfId="2991"/>
    <cellStyle name="Comma 2 2 4 2 3 6" xfId="2992"/>
    <cellStyle name="Comma 2 2 4 2 3 7" xfId="2993"/>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3" xfId="3002"/>
    <cellStyle name="Comma 2 2 4 2 5 2 4" xfId="3003"/>
    <cellStyle name="Comma 2 2 4 2 5 3" xfId="3004"/>
    <cellStyle name="Comma 2 2 4 2 5 4" xfId="3005"/>
    <cellStyle name="Comma 2 2 4 2 5 5" xfId="3006"/>
    <cellStyle name="Comma 2 2 4 2 6" xfId="3007"/>
    <cellStyle name="Comma 2 2 4 2 6 2" xfId="3008"/>
    <cellStyle name="Comma 2 2 4 2 6 3" xfId="3009"/>
    <cellStyle name="Comma 2 2 4 2 6 4" xfId="3010"/>
    <cellStyle name="Comma 2 2 4 2 7" xfId="3011"/>
    <cellStyle name="Comma 2 2 4 2 8" xfId="3012"/>
    <cellStyle name="Comma 2 2 4 2 9" xfId="3013"/>
    <cellStyle name="Comma 2 2 4 3" xfId="3014"/>
    <cellStyle name="Comma 2 2 4 3 2" xfId="3015"/>
    <cellStyle name="Comma 2 2 4 3 2 2" xfId="3016"/>
    <cellStyle name="Comma 2 2 4 3 2 2 2" xfId="3017"/>
    <cellStyle name="Comma 2 2 4 3 2 2 3" xfId="3018"/>
    <cellStyle name="Comma 2 2 4 3 2 2 4" xfId="3019"/>
    <cellStyle name="Comma 2 2 4 3 2 3" xfId="3020"/>
    <cellStyle name="Comma 2 2 4 3 2 4" xfId="3021"/>
    <cellStyle name="Comma 2 2 4 3 2 5" xfId="3022"/>
    <cellStyle name="Comma 2 2 4 3 3" xfId="3023"/>
    <cellStyle name="Comma 2 2 4 3 3 2" xfId="3024"/>
    <cellStyle name="Comma 2 2 4 3 3 3" xfId="3025"/>
    <cellStyle name="Comma 2 2 4 3 3 4" xfId="3026"/>
    <cellStyle name="Comma 2 2 4 3 4" xfId="3027"/>
    <cellStyle name="Comma 2 2 4 3 5" xfId="3028"/>
    <cellStyle name="Comma 2 2 4 3 6" xfId="3029"/>
    <cellStyle name="Comma 2 2 4 4" xfId="3030"/>
    <cellStyle name="Comma 2 2 4 4 2" xfId="3031"/>
    <cellStyle name="Comma 2 2 4 4 2 2" xfId="3032"/>
    <cellStyle name="Comma 2 2 4 4 2 2 2" xfId="3033"/>
    <cellStyle name="Comma 2 2 4 4 2 2 3" xfId="3034"/>
    <cellStyle name="Comma 2 2 4 4 2 2 4" xfId="3035"/>
    <cellStyle name="Comma 2 2 4 4 2 3" xfId="3036"/>
    <cellStyle name="Comma 2 2 4 4 2 4" xfId="3037"/>
    <cellStyle name="Comma 2 2 4 4 2 5" xfId="3038"/>
    <cellStyle name="Comma 2 2 4 4 3" xfId="3039"/>
    <cellStyle name="Comma 2 2 4 4 3 2" xfId="3040"/>
    <cellStyle name="Comma 2 2 4 4 3 3" xfId="3041"/>
    <cellStyle name="Comma 2 2 4 4 3 4" xfId="3042"/>
    <cellStyle name="Comma 2 2 4 4 4" xfId="3043"/>
    <cellStyle name="Comma 2 2 4 4 5" xfId="3044"/>
    <cellStyle name="Comma 2 2 4 4 6" xfId="3045"/>
    <cellStyle name="Comma 2 2 4 5" xfId="3046"/>
    <cellStyle name="Comma 2 2 4 6" xfId="3047"/>
    <cellStyle name="Comma 2 2 4 6 2" xfId="3048"/>
    <cellStyle name="Comma 2 2 4 6 2 2" xfId="3049"/>
    <cellStyle name="Comma 2 2 4 6 2 3" xfId="3050"/>
    <cellStyle name="Comma 2 2 4 6 2 4" xfId="3051"/>
    <cellStyle name="Comma 2 2 4 6 3" xfId="3052"/>
    <cellStyle name="Comma 2 2 4 6 4" xfId="3053"/>
    <cellStyle name="Comma 2 2 4 6 5" xfId="3054"/>
    <cellStyle name="Comma 2 2 4 7" xfId="3055"/>
    <cellStyle name="Comma 2 2 4 7 2" xfId="3056"/>
    <cellStyle name="Comma 2 2 4 7 3" xfId="3057"/>
    <cellStyle name="Comma 2 2 4 7 4" xfId="3058"/>
    <cellStyle name="Comma 2 2 4 8" xfId="3059"/>
    <cellStyle name="Comma 2 2 4 9" xfId="3060"/>
    <cellStyle name="Comma 2 2 5" xfId="3061"/>
    <cellStyle name="Comma 2 2 5 10" xfId="3062"/>
    <cellStyle name="Comma 2 2 5 11" xfId="3063"/>
    <cellStyle name="Comma 2 2 5 2" xfId="3064"/>
    <cellStyle name="Comma 2 2 5 2 2" xfId="3065"/>
    <cellStyle name="Comma 2 2 5 2 2 2" xfId="3066"/>
    <cellStyle name="Comma 2 2 5 2 2 2 2" xfId="3067"/>
    <cellStyle name="Comma 2 2 5 2 2 2 2 2" xfId="3068"/>
    <cellStyle name="Comma 2 2 5 2 2 2 2 3" xfId="3069"/>
    <cellStyle name="Comma 2 2 5 2 2 2 2 4" xfId="3070"/>
    <cellStyle name="Comma 2 2 5 2 2 2 3" xfId="3071"/>
    <cellStyle name="Comma 2 2 5 2 2 2 4" xfId="3072"/>
    <cellStyle name="Comma 2 2 5 2 2 2 5" xfId="3073"/>
    <cellStyle name="Comma 2 2 5 2 2 3" xfId="3074"/>
    <cellStyle name="Comma 2 2 5 2 2 3 2" xfId="3075"/>
    <cellStyle name="Comma 2 2 5 2 2 3 3" xfId="3076"/>
    <cellStyle name="Comma 2 2 5 2 2 3 4" xfId="3077"/>
    <cellStyle name="Comma 2 2 5 2 2 4" xfId="3078"/>
    <cellStyle name="Comma 2 2 5 2 2 5" xfId="3079"/>
    <cellStyle name="Comma 2 2 5 2 2 6" xfId="3080"/>
    <cellStyle name="Comma 2 2 5 2 3" xfId="3081"/>
    <cellStyle name="Comma 2 2 5 2 3 2" xfId="3082"/>
    <cellStyle name="Comma 2 2 5 2 3 2 2" xfId="3083"/>
    <cellStyle name="Comma 2 2 5 2 3 2 2 2" xfId="3084"/>
    <cellStyle name="Comma 2 2 5 2 3 2 2 3" xfId="3085"/>
    <cellStyle name="Comma 2 2 5 2 3 2 2 4" xfId="3086"/>
    <cellStyle name="Comma 2 2 5 2 3 2 3" xfId="3087"/>
    <cellStyle name="Comma 2 2 5 2 3 2 4" xfId="3088"/>
    <cellStyle name="Comma 2 2 5 2 3 2 5" xfId="3089"/>
    <cellStyle name="Comma 2 2 5 2 3 3" xfId="3090"/>
    <cellStyle name="Comma 2 2 5 2 3 3 2" xfId="3091"/>
    <cellStyle name="Comma 2 2 5 2 3 3 3" xfId="3092"/>
    <cellStyle name="Comma 2 2 5 2 3 3 4" xfId="3093"/>
    <cellStyle name="Comma 2 2 5 2 3 4" xfId="3094"/>
    <cellStyle name="Comma 2 2 5 2 3 5" xfId="3095"/>
    <cellStyle name="Comma 2 2 5 2 3 6" xfId="3096"/>
    <cellStyle name="Comma 2 2 5 2 4" xfId="3097"/>
    <cellStyle name="Comma 2 2 5 2 4 2" xfId="3098"/>
    <cellStyle name="Comma 2 2 5 2 4 2 2" xfId="3099"/>
    <cellStyle name="Comma 2 2 5 2 4 2 3" xfId="3100"/>
    <cellStyle name="Comma 2 2 5 2 4 2 4" xfId="3101"/>
    <cellStyle name="Comma 2 2 5 2 4 3" xfId="3102"/>
    <cellStyle name="Comma 2 2 5 2 4 4" xfId="3103"/>
    <cellStyle name="Comma 2 2 5 2 4 5" xfId="3104"/>
    <cellStyle name="Comma 2 2 5 2 5" xfId="3105"/>
    <cellStyle name="Comma 2 2 5 2 5 2" xfId="3106"/>
    <cellStyle name="Comma 2 2 5 2 5 3" xfId="3107"/>
    <cellStyle name="Comma 2 2 5 2 5 4" xfId="3108"/>
    <cellStyle name="Comma 2 2 5 2 6" xfId="3109"/>
    <cellStyle name="Comma 2 2 5 2 7" xfId="3110"/>
    <cellStyle name="Comma 2 2 5 2 8" xfId="3111"/>
    <cellStyle name="Comma 2 2 5 3" xfId="3112"/>
    <cellStyle name="Comma 2 2 5 3 2" xfId="3113"/>
    <cellStyle name="Comma 2 2 5 3 2 2" xfId="3114"/>
    <cellStyle name="Comma 2 2 5 3 2 2 2" xfId="3115"/>
    <cellStyle name="Comma 2 2 5 3 2 2 3" xfId="3116"/>
    <cellStyle name="Comma 2 2 5 3 2 2 4" xfId="3117"/>
    <cellStyle name="Comma 2 2 5 3 2 3" xfId="3118"/>
    <cellStyle name="Comma 2 2 5 3 2 4" xfId="3119"/>
    <cellStyle name="Comma 2 2 5 3 2 5" xfId="3120"/>
    <cellStyle name="Comma 2 2 5 3 3" xfId="3121"/>
    <cellStyle name="Comma 2 2 5 3 3 2" xfId="3122"/>
    <cellStyle name="Comma 2 2 5 3 3 3" xfId="3123"/>
    <cellStyle name="Comma 2 2 5 3 3 4" xfId="3124"/>
    <cellStyle name="Comma 2 2 5 3 4" xfId="3125"/>
    <cellStyle name="Comma 2 2 5 3 5" xfId="3126"/>
    <cellStyle name="Comma 2 2 5 3 6" xfId="3127"/>
    <cellStyle name="Comma 2 2 5 4" xfId="3128"/>
    <cellStyle name="Comma 2 2 5 4 2" xfId="3129"/>
    <cellStyle name="Comma 2 2 5 4 2 2" xfId="3130"/>
    <cellStyle name="Comma 2 2 5 4 2 2 2" xfId="3131"/>
    <cellStyle name="Comma 2 2 5 4 2 2 3" xfId="3132"/>
    <cellStyle name="Comma 2 2 5 4 2 2 4" xfId="3133"/>
    <cellStyle name="Comma 2 2 5 4 2 3" xfId="3134"/>
    <cellStyle name="Comma 2 2 5 4 2 4" xfId="3135"/>
    <cellStyle name="Comma 2 2 5 4 2 5" xfId="3136"/>
    <cellStyle name="Comma 2 2 5 4 3" xfId="3137"/>
    <cellStyle name="Comma 2 2 5 4 3 2" xfId="3138"/>
    <cellStyle name="Comma 2 2 5 4 3 3" xfId="3139"/>
    <cellStyle name="Comma 2 2 5 4 3 4" xfId="3140"/>
    <cellStyle name="Comma 2 2 5 4 4" xfId="3141"/>
    <cellStyle name="Comma 2 2 5 4 5" xfId="3142"/>
    <cellStyle name="Comma 2 2 5 4 6" xfId="3143"/>
    <cellStyle name="Comma 2 2 5 5" xfId="3144"/>
    <cellStyle name="Comma 2 2 5 6" xfId="3145"/>
    <cellStyle name="Comma 2 2 5 6 2" xfId="3146"/>
    <cellStyle name="Comma 2 2 5 6 2 2" xfId="3147"/>
    <cellStyle name="Comma 2 2 5 6 2 3" xfId="3148"/>
    <cellStyle name="Comma 2 2 5 6 2 4" xfId="3149"/>
    <cellStyle name="Comma 2 2 5 6 3" xfId="3150"/>
    <cellStyle name="Comma 2 2 5 6 4" xfId="3151"/>
    <cellStyle name="Comma 2 2 5 6 5" xfId="3152"/>
    <cellStyle name="Comma 2 2 5 7" xfId="3153"/>
    <cellStyle name="Comma 2 2 5 7 2" xfId="3154"/>
    <cellStyle name="Comma 2 2 5 7 3" xfId="3155"/>
    <cellStyle name="Comma 2 2 5 7 4" xfId="3156"/>
    <cellStyle name="Comma 2 2 5 8" xfId="3157"/>
    <cellStyle name="Comma 2 2 5 8 2" xfId="3158"/>
    <cellStyle name="Comma 2 2 5 8 3" xfId="3159"/>
    <cellStyle name="Comma 2 2 5 8 4" xfId="3160"/>
    <cellStyle name="Comma 2 2 5 9" xfId="3161"/>
    <cellStyle name="Comma 2 2 6" xfId="3162"/>
    <cellStyle name="Comma 2 2 6 2" xfId="3163"/>
    <cellStyle name="Comma 2 2 6 3" xfId="3164"/>
    <cellStyle name="Comma 2 2 6 3 2" xfId="3165"/>
    <cellStyle name="Comma 2 2 6 3 3" xfId="3166"/>
    <cellStyle name="Comma 2 2 6 3 4" xfId="3167"/>
    <cellStyle name="Comma 2 2 7" xfId="3168"/>
    <cellStyle name="Comma 2 2 7 10" xfId="3169"/>
    <cellStyle name="Comma 2 2 7 11" xfId="3170"/>
    <cellStyle name="Comma 2 2 7 2" xfId="3171"/>
    <cellStyle name="Comma 2 2 7 2 2" xfId="3172"/>
    <cellStyle name="Comma 2 2 7 2 2 2" xfId="3173"/>
    <cellStyle name="Comma 2 2 7 2 2 2 2" xfId="3174"/>
    <cellStyle name="Comma 2 2 7 2 2 2 2 2" xfId="3175"/>
    <cellStyle name="Comma 2 2 7 2 2 2 2 3" xfId="3176"/>
    <cellStyle name="Comma 2 2 7 2 2 2 2 4" xfId="3177"/>
    <cellStyle name="Comma 2 2 7 2 2 2 3" xfId="3178"/>
    <cellStyle name="Comma 2 2 7 2 2 2 4" xfId="3179"/>
    <cellStyle name="Comma 2 2 7 2 2 2 5" xfId="3180"/>
    <cellStyle name="Comma 2 2 7 2 2 3" xfId="3181"/>
    <cellStyle name="Comma 2 2 7 2 2 3 2" xfId="3182"/>
    <cellStyle name="Comma 2 2 7 2 2 3 3" xfId="3183"/>
    <cellStyle name="Comma 2 2 7 2 2 3 4" xfId="3184"/>
    <cellStyle name="Comma 2 2 7 2 2 4" xfId="3185"/>
    <cellStyle name="Comma 2 2 7 2 2 5" xfId="3186"/>
    <cellStyle name="Comma 2 2 7 2 2 6" xfId="3187"/>
    <cellStyle name="Comma 2 2 7 2 3" xfId="3188"/>
    <cellStyle name="Comma 2 2 7 2 3 2" xfId="3189"/>
    <cellStyle name="Comma 2 2 7 2 3 2 2" xfId="3190"/>
    <cellStyle name="Comma 2 2 7 2 3 2 2 2" xfId="3191"/>
    <cellStyle name="Comma 2 2 7 2 3 2 2 3" xfId="3192"/>
    <cellStyle name="Comma 2 2 7 2 3 2 2 4" xfId="3193"/>
    <cellStyle name="Comma 2 2 7 2 3 2 3" xfId="3194"/>
    <cellStyle name="Comma 2 2 7 2 3 2 4" xfId="3195"/>
    <cellStyle name="Comma 2 2 7 2 3 2 5" xfId="3196"/>
    <cellStyle name="Comma 2 2 7 2 3 3" xfId="3197"/>
    <cellStyle name="Comma 2 2 7 2 3 3 2" xfId="3198"/>
    <cellStyle name="Comma 2 2 7 2 3 3 3" xfId="3199"/>
    <cellStyle name="Comma 2 2 7 2 3 3 4" xfId="3200"/>
    <cellStyle name="Comma 2 2 7 2 3 4" xfId="3201"/>
    <cellStyle name="Comma 2 2 7 2 3 5" xfId="3202"/>
    <cellStyle name="Comma 2 2 7 2 3 6" xfId="3203"/>
    <cellStyle name="Comma 2 2 7 2 4" xfId="3204"/>
    <cellStyle name="Comma 2 2 7 2 4 2" xfId="3205"/>
    <cellStyle name="Comma 2 2 7 2 4 2 2" xfId="3206"/>
    <cellStyle name="Comma 2 2 7 2 4 2 3" xfId="3207"/>
    <cellStyle name="Comma 2 2 7 2 4 2 4" xfId="3208"/>
    <cellStyle name="Comma 2 2 7 2 4 3" xfId="3209"/>
    <cellStyle name="Comma 2 2 7 2 4 4" xfId="3210"/>
    <cellStyle name="Comma 2 2 7 2 4 5" xfId="3211"/>
    <cellStyle name="Comma 2 2 7 2 5" xfId="3212"/>
    <cellStyle name="Comma 2 2 7 2 5 2" xfId="3213"/>
    <cellStyle name="Comma 2 2 7 2 5 3" xfId="3214"/>
    <cellStyle name="Comma 2 2 7 2 5 4" xfId="3215"/>
    <cellStyle name="Comma 2 2 7 2 6" xfId="3216"/>
    <cellStyle name="Comma 2 2 7 2 7" xfId="3217"/>
    <cellStyle name="Comma 2 2 7 2 8" xfId="3218"/>
    <cellStyle name="Comma 2 2 7 3" xfId="3219"/>
    <cellStyle name="Comma 2 2 7 3 2" xfId="3220"/>
    <cellStyle name="Comma 2 2 7 3 2 2" xfId="3221"/>
    <cellStyle name="Comma 2 2 7 3 2 2 2" xfId="3222"/>
    <cellStyle name="Comma 2 2 7 3 2 2 3" xfId="3223"/>
    <cellStyle name="Comma 2 2 7 3 2 2 4" xfId="3224"/>
    <cellStyle name="Comma 2 2 7 3 2 3" xfId="3225"/>
    <cellStyle name="Comma 2 2 7 3 2 4" xfId="3226"/>
    <cellStyle name="Comma 2 2 7 3 2 5" xfId="3227"/>
    <cellStyle name="Comma 2 2 7 3 3" xfId="3228"/>
    <cellStyle name="Comma 2 2 7 3 3 2" xfId="3229"/>
    <cellStyle name="Comma 2 2 7 3 3 3" xfId="3230"/>
    <cellStyle name="Comma 2 2 7 3 3 4" xfId="3231"/>
    <cellStyle name="Comma 2 2 7 3 4" xfId="3232"/>
    <cellStyle name="Comma 2 2 7 3 5" xfId="3233"/>
    <cellStyle name="Comma 2 2 7 3 6" xfId="3234"/>
    <cellStyle name="Comma 2 2 7 4" xfId="3235"/>
    <cellStyle name="Comma 2 2 7 4 2" xfId="3236"/>
    <cellStyle name="Comma 2 2 7 4 2 2" xfId="3237"/>
    <cellStyle name="Comma 2 2 7 4 2 2 2" xfId="3238"/>
    <cellStyle name="Comma 2 2 7 4 2 2 3" xfId="3239"/>
    <cellStyle name="Comma 2 2 7 4 2 2 4" xfId="3240"/>
    <cellStyle name="Comma 2 2 7 4 2 3" xfId="3241"/>
    <cellStyle name="Comma 2 2 7 4 2 4" xfId="3242"/>
    <cellStyle name="Comma 2 2 7 4 2 5" xfId="3243"/>
    <cellStyle name="Comma 2 2 7 4 3" xfId="3244"/>
    <cellStyle name="Comma 2 2 7 4 3 2" xfId="3245"/>
    <cellStyle name="Comma 2 2 7 4 3 3" xfId="3246"/>
    <cellStyle name="Comma 2 2 7 4 3 4" xfId="3247"/>
    <cellStyle name="Comma 2 2 7 4 4" xfId="3248"/>
    <cellStyle name="Comma 2 2 7 4 5" xfId="3249"/>
    <cellStyle name="Comma 2 2 7 4 6" xfId="3250"/>
    <cellStyle name="Comma 2 2 7 5" xfId="3251"/>
    <cellStyle name="Comma 2 2 7 6" xfId="3252"/>
    <cellStyle name="Comma 2 2 7 6 2" xfId="3253"/>
    <cellStyle name="Comma 2 2 7 6 2 2" xfId="3254"/>
    <cellStyle name="Comma 2 2 7 6 2 3" xfId="3255"/>
    <cellStyle name="Comma 2 2 7 6 2 4" xfId="3256"/>
    <cellStyle name="Comma 2 2 7 6 3" xfId="3257"/>
    <cellStyle name="Comma 2 2 7 6 4" xfId="3258"/>
    <cellStyle name="Comma 2 2 7 6 5" xfId="3259"/>
    <cellStyle name="Comma 2 2 7 7" xfId="3260"/>
    <cellStyle name="Comma 2 2 7 7 2" xfId="3261"/>
    <cellStyle name="Comma 2 2 7 7 3" xfId="3262"/>
    <cellStyle name="Comma 2 2 7 7 4" xfId="3263"/>
    <cellStyle name="Comma 2 2 7 8" xfId="3264"/>
    <cellStyle name="Comma 2 2 7 8 2" xfId="3265"/>
    <cellStyle name="Comma 2 2 7 8 3" xfId="3266"/>
    <cellStyle name="Comma 2 2 7 8 4" xfId="3267"/>
    <cellStyle name="Comma 2 2 7 9" xfId="3268"/>
    <cellStyle name="Comma 2 2 8" xfId="3269"/>
    <cellStyle name="Comma 2 2 8 10" xfId="3270"/>
    <cellStyle name="Comma 2 2 8 2" xfId="3271"/>
    <cellStyle name="Comma 2 2 8 2 2" xfId="3272"/>
    <cellStyle name="Comma 2 2 8 2 2 2" xfId="3273"/>
    <cellStyle name="Comma 2 2 8 2 2 2 2" xfId="3274"/>
    <cellStyle name="Comma 2 2 8 2 2 2 3" xfId="3275"/>
    <cellStyle name="Comma 2 2 8 2 2 2 4" xfId="3276"/>
    <cellStyle name="Comma 2 2 8 2 2 3" xfId="3277"/>
    <cellStyle name="Comma 2 2 8 2 2 4" xfId="3278"/>
    <cellStyle name="Comma 2 2 8 2 2 5" xfId="3279"/>
    <cellStyle name="Comma 2 2 8 2 3" xfId="3280"/>
    <cellStyle name="Comma 2 2 8 2 3 2" xfId="3281"/>
    <cellStyle name="Comma 2 2 8 2 3 3" xfId="3282"/>
    <cellStyle name="Comma 2 2 8 2 3 4" xfId="3283"/>
    <cellStyle name="Comma 2 2 8 2 4" xfId="3284"/>
    <cellStyle name="Comma 2 2 8 2 5" xfId="3285"/>
    <cellStyle name="Comma 2 2 8 2 6" xfId="3286"/>
    <cellStyle name="Comma 2 2 8 3" xfId="3287"/>
    <cellStyle name="Comma 2 2 8 3 2" xfId="3288"/>
    <cellStyle name="Comma 2 2 8 3 2 2" xfId="3289"/>
    <cellStyle name="Comma 2 2 8 3 2 2 2" xfId="3290"/>
    <cellStyle name="Comma 2 2 8 3 2 2 3" xfId="3291"/>
    <cellStyle name="Comma 2 2 8 3 2 2 4" xfId="3292"/>
    <cellStyle name="Comma 2 2 8 3 2 3" xfId="3293"/>
    <cellStyle name="Comma 2 2 8 3 2 4" xfId="3294"/>
    <cellStyle name="Comma 2 2 8 3 2 5" xfId="3295"/>
    <cellStyle name="Comma 2 2 8 3 3" xfId="3296"/>
    <cellStyle name="Comma 2 2 8 3 3 2" xfId="3297"/>
    <cellStyle name="Comma 2 2 8 3 3 3" xfId="3298"/>
    <cellStyle name="Comma 2 2 8 3 3 4" xfId="3299"/>
    <cellStyle name="Comma 2 2 8 3 4" xfId="3300"/>
    <cellStyle name="Comma 2 2 8 3 5" xfId="3301"/>
    <cellStyle name="Comma 2 2 8 3 6" xfId="3302"/>
    <cellStyle name="Comma 2 2 8 4" xfId="3303"/>
    <cellStyle name="Comma 2 2 8 5" xfId="3304"/>
    <cellStyle name="Comma 2 2 8 5 2" xfId="3305"/>
    <cellStyle name="Comma 2 2 8 5 2 2" xfId="3306"/>
    <cellStyle name="Comma 2 2 8 5 2 3" xfId="3307"/>
    <cellStyle name="Comma 2 2 8 5 2 4" xfId="3308"/>
    <cellStyle name="Comma 2 2 8 5 3" xfId="3309"/>
    <cellStyle name="Comma 2 2 8 5 4" xfId="3310"/>
    <cellStyle name="Comma 2 2 8 5 5" xfId="3311"/>
    <cellStyle name="Comma 2 2 8 6" xfId="3312"/>
    <cellStyle name="Comma 2 2 8 6 2" xfId="3313"/>
    <cellStyle name="Comma 2 2 8 6 3" xfId="3314"/>
    <cellStyle name="Comma 2 2 8 6 4" xfId="3315"/>
    <cellStyle name="Comma 2 2 8 7" xfId="3316"/>
    <cellStyle name="Comma 2 2 8 7 2" xfId="3317"/>
    <cellStyle name="Comma 2 2 8 7 3" xfId="3318"/>
    <cellStyle name="Comma 2 2 8 7 4" xfId="3319"/>
    <cellStyle name="Comma 2 2 8 8" xfId="3320"/>
    <cellStyle name="Comma 2 2 8 9" xfId="3321"/>
    <cellStyle name="Comma 2 2 9" xfId="3322"/>
    <cellStyle name="Comma 2 2 9 10" xfId="3323"/>
    <cellStyle name="Comma 2 2 9 2" xfId="3324"/>
    <cellStyle name="Comma 2 2 9 2 2" xfId="3325"/>
    <cellStyle name="Comma 2 2 9 2 2 2" xfId="3326"/>
    <cellStyle name="Comma 2 2 9 2 2 2 2" xfId="3327"/>
    <cellStyle name="Comma 2 2 9 2 2 2 3" xfId="3328"/>
    <cellStyle name="Comma 2 2 9 2 2 2 4" xfId="3329"/>
    <cellStyle name="Comma 2 2 9 2 2 3" xfId="3330"/>
    <cellStyle name="Comma 2 2 9 2 2 4" xfId="3331"/>
    <cellStyle name="Comma 2 2 9 2 2 5" xfId="3332"/>
    <cellStyle name="Comma 2 2 9 2 3" xfId="3333"/>
    <cellStyle name="Comma 2 2 9 2 3 2" xfId="3334"/>
    <cellStyle name="Comma 2 2 9 2 3 3" xfId="3335"/>
    <cellStyle name="Comma 2 2 9 2 3 4" xfId="3336"/>
    <cellStyle name="Comma 2 2 9 2 4" xfId="3337"/>
    <cellStyle name="Comma 2 2 9 2 5" xfId="3338"/>
    <cellStyle name="Comma 2 2 9 2 6" xfId="3339"/>
    <cellStyle name="Comma 2 2 9 3" xfId="3340"/>
    <cellStyle name="Comma 2 2 9 3 2" xfId="3341"/>
    <cellStyle name="Comma 2 2 9 3 2 2" xfId="3342"/>
    <cellStyle name="Comma 2 2 9 3 2 2 2" xfId="3343"/>
    <cellStyle name="Comma 2 2 9 3 2 2 3" xfId="3344"/>
    <cellStyle name="Comma 2 2 9 3 2 2 4" xfId="3345"/>
    <cellStyle name="Comma 2 2 9 3 2 3" xfId="3346"/>
    <cellStyle name="Comma 2 2 9 3 2 4" xfId="3347"/>
    <cellStyle name="Comma 2 2 9 3 2 5" xfId="3348"/>
    <cellStyle name="Comma 2 2 9 3 3" xfId="3349"/>
    <cellStyle name="Comma 2 2 9 3 3 2" xfId="3350"/>
    <cellStyle name="Comma 2 2 9 3 3 3" xfId="3351"/>
    <cellStyle name="Comma 2 2 9 3 3 4" xfId="3352"/>
    <cellStyle name="Comma 2 2 9 3 4" xfId="3353"/>
    <cellStyle name="Comma 2 2 9 3 5" xfId="3354"/>
    <cellStyle name="Comma 2 2 9 3 6" xfId="3355"/>
    <cellStyle name="Comma 2 2 9 4" xfId="3356"/>
    <cellStyle name="Comma 2 2 9 5" xfId="3357"/>
    <cellStyle name="Comma 2 2 9 5 2" xfId="3358"/>
    <cellStyle name="Comma 2 2 9 5 2 2" xfId="3359"/>
    <cellStyle name="Comma 2 2 9 5 2 3" xfId="3360"/>
    <cellStyle name="Comma 2 2 9 5 2 4" xfId="3361"/>
    <cellStyle name="Comma 2 2 9 5 3" xfId="3362"/>
    <cellStyle name="Comma 2 2 9 5 4" xfId="3363"/>
    <cellStyle name="Comma 2 2 9 5 5" xfId="3364"/>
    <cellStyle name="Comma 2 2 9 6" xfId="3365"/>
    <cellStyle name="Comma 2 2 9 6 2" xfId="3366"/>
    <cellStyle name="Comma 2 2 9 6 3" xfId="3367"/>
    <cellStyle name="Comma 2 2 9 6 4" xfId="3368"/>
    <cellStyle name="Comma 2 2 9 7" xfId="3369"/>
    <cellStyle name="Comma 2 2 9 7 2" xfId="3370"/>
    <cellStyle name="Comma 2 2 9 7 3" xfId="3371"/>
    <cellStyle name="Comma 2 2 9 7 4" xfId="3372"/>
    <cellStyle name="Comma 2 2 9 8" xfId="3373"/>
    <cellStyle name="Comma 2 2 9 9" xfId="3374"/>
    <cellStyle name="Comma 2 20" xfId="3375"/>
    <cellStyle name="Comma 2 20 2" xfId="3376"/>
    <cellStyle name="Comma 2 20 3" xfId="3377"/>
    <cellStyle name="Comma 2 20 3 2" xfId="3378"/>
    <cellStyle name="Comma 2 20 3 3" xfId="3379"/>
    <cellStyle name="Comma 2 20 3 4" xfId="3380"/>
    <cellStyle name="Comma 2 21" xfId="3381"/>
    <cellStyle name="Comma 2 21 2" xfId="3382"/>
    <cellStyle name="Comma 2 21 3" xfId="3383"/>
    <cellStyle name="Comma 2 21 3 2" xfId="3384"/>
    <cellStyle name="Comma 2 21 3 3" xfId="3385"/>
    <cellStyle name="Comma 2 21 3 4" xfId="3386"/>
    <cellStyle name="Comma 2 22" xfId="3387"/>
    <cellStyle name="Comma 2 22 2" xfId="3388"/>
    <cellStyle name="Comma 2 22 3" xfId="3389"/>
    <cellStyle name="Comma 2 22 3 2" xfId="3390"/>
    <cellStyle name="Comma 2 22 3 3" xfId="3391"/>
    <cellStyle name="Comma 2 22 3 4" xfId="3392"/>
    <cellStyle name="Comma 2 23" xfId="3393"/>
    <cellStyle name="Comma 2 23 2" xfId="3394"/>
    <cellStyle name="Comma 2 23 3" xfId="3395"/>
    <cellStyle name="Comma 2 23 3 2" xfId="3396"/>
    <cellStyle name="Comma 2 23 3 3" xfId="3397"/>
    <cellStyle name="Comma 2 23 3 4" xfId="3398"/>
    <cellStyle name="Comma 2 23 4" xfId="3399"/>
    <cellStyle name="Comma 2 23 5" xfId="3400"/>
    <cellStyle name="Comma 2 23 6" xfId="3401"/>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3" xfId="3413"/>
    <cellStyle name="Comma 2 3 10 2 2 4" xfId="3414"/>
    <cellStyle name="Comma 2 3 10 2 3" xfId="3415"/>
    <cellStyle name="Comma 2 3 10 2 4" xfId="3416"/>
    <cellStyle name="Comma 2 3 10 2 5" xfId="3417"/>
    <cellStyle name="Comma 2 3 10 3" xfId="3418"/>
    <cellStyle name="Comma 2 3 10 3 2" xfId="3419"/>
    <cellStyle name="Comma 2 3 10 3 3" xfId="3420"/>
    <cellStyle name="Comma 2 3 10 3 4" xfId="3421"/>
    <cellStyle name="Comma 2 3 10 4" xfId="3422"/>
    <cellStyle name="Comma 2 3 10 5" xfId="3423"/>
    <cellStyle name="Comma 2 3 10 6" xfId="3424"/>
    <cellStyle name="Comma 2 3 11" xfId="3425"/>
    <cellStyle name="Comma 2 3 12" xfId="3426"/>
    <cellStyle name="Comma 2 3 12 2" xfId="3427"/>
    <cellStyle name="Comma 2 3 12 2 2" xfId="3428"/>
    <cellStyle name="Comma 2 3 12 2 3" xfId="3429"/>
    <cellStyle name="Comma 2 3 12 2 4" xfId="3430"/>
    <cellStyle name="Comma 2 3 12 3" xfId="3431"/>
    <cellStyle name="Comma 2 3 12 4" xfId="3432"/>
    <cellStyle name="Comma 2 3 12 5" xfId="3433"/>
    <cellStyle name="Comma 2 3 13" xfId="3434"/>
    <cellStyle name="Comma 2 3 13 2" xfId="3435"/>
    <cellStyle name="Comma 2 3 13 3" xfId="3436"/>
    <cellStyle name="Comma 2 3 13 4" xfId="3437"/>
    <cellStyle name="Comma 2 3 14" xfId="3438"/>
    <cellStyle name="Comma 2 3 15" xfId="3439"/>
    <cellStyle name="Comma 2 3 16" xfId="3440"/>
    <cellStyle name="Comma 2 3 2" xfId="3441"/>
    <cellStyle name="Comma 2 3 2 10" xfId="3442"/>
    <cellStyle name="Comma 2 3 2 10 2" xfId="3443"/>
    <cellStyle name="Comma 2 3 2 10 2 2" xfId="3444"/>
    <cellStyle name="Comma 2 3 2 10 2 3" xfId="3445"/>
    <cellStyle name="Comma 2 3 2 10 2 4" xfId="3446"/>
    <cellStyle name="Comma 2 3 2 10 3" xfId="3447"/>
    <cellStyle name="Comma 2 3 2 10 4" xfId="3448"/>
    <cellStyle name="Comma 2 3 2 10 5" xfId="3449"/>
    <cellStyle name="Comma 2 3 2 11" xfId="3450"/>
    <cellStyle name="Comma 2 3 2 11 2" xfId="3451"/>
    <cellStyle name="Comma 2 3 2 11 3" xfId="3452"/>
    <cellStyle name="Comma 2 3 2 11 4" xfId="3453"/>
    <cellStyle name="Comma 2 3 2 12" xfId="3454"/>
    <cellStyle name="Comma 2 3 2 13" xfId="3455"/>
    <cellStyle name="Comma 2 3 2 14" xfId="3456"/>
    <cellStyle name="Comma 2 3 2 2" xfId="3457"/>
    <cellStyle name="Comma 2 3 2 2 10" xfId="3458"/>
    <cellStyle name="Comma 2 3 2 2 2" xfId="3459"/>
    <cellStyle name="Comma 2 3 2 2 2 2" xfId="3460"/>
    <cellStyle name="Comma 2 3 2 2 2 2 2" xfId="3461"/>
    <cellStyle name="Comma 2 3 2 2 2 2 2 2" xfId="3462"/>
    <cellStyle name="Comma 2 3 2 2 2 2 2 2 2" xfId="3463"/>
    <cellStyle name="Comma 2 3 2 2 2 2 2 2 3" xfId="3464"/>
    <cellStyle name="Comma 2 3 2 2 2 2 2 2 4" xfId="3465"/>
    <cellStyle name="Comma 2 3 2 2 2 2 2 3" xfId="3466"/>
    <cellStyle name="Comma 2 3 2 2 2 2 2 4" xfId="3467"/>
    <cellStyle name="Comma 2 3 2 2 2 2 2 5" xfId="3468"/>
    <cellStyle name="Comma 2 3 2 2 2 2 3" xfId="3469"/>
    <cellStyle name="Comma 2 3 2 2 2 2 3 2" xfId="3470"/>
    <cellStyle name="Comma 2 3 2 2 2 2 3 3" xfId="3471"/>
    <cellStyle name="Comma 2 3 2 2 2 2 3 4" xfId="3472"/>
    <cellStyle name="Comma 2 3 2 2 2 2 4" xfId="3473"/>
    <cellStyle name="Comma 2 3 2 2 2 2 5" xfId="3474"/>
    <cellStyle name="Comma 2 3 2 2 2 2 6" xfId="3475"/>
    <cellStyle name="Comma 2 3 2 2 2 3" xfId="3476"/>
    <cellStyle name="Comma 2 3 2 2 2 3 2" xfId="3477"/>
    <cellStyle name="Comma 2 3 2 2 2 3 2 2" xfId="3478"/>
    <cellStyle name="Comma 2 3 2 2 2 3 2 2 2" xfId="3479"/>
    <cellStyle name="Comma 2 3 2 2 2 3 2 2 3" xfId="3480"/>
    <cellStyle name="Comma 2 3 2 2 2 3 2 2 4" xfId="3481"/>
    <cellStyle name="Comma 2 3 2 2 2 3 2 3" xfId="3482"/>
    <cellStyle name="Comma 2 3 2 2 2 3 2 4" xfId="3483"/>
    <cellStyle name="Comma 2 3 2 2 2 3 2 5" xfId="3484"/>
    <cellStyle name="Comma 2 3 2 2 2 3 3" xfId="3485"/>
    <cellStyle name="Comma 2 3 2 2 2 3 3 2" xfId="3486"/>
    <cellStyle name="Comma 2 3 2 2 2 3 3 3" xfId="3487"/>
    <cellStyle name="Comma 2 3 2 2 2 3 3 4" xfId="3488"/>
    <cellStyle name="Comma 2 3 2 2 2 3 4" xfId="3489"/>
    <cellStyle name="Comma 2 3 2 2 2 3 5" xfId="3490"/>
    <cellStyle name="Comma 2 3 2 2 2 3 6" xfId="3491"/>
    <cellStyle name="Comma 2 3 2 2 2 4" xfId="3492"/>
    <cellStyle name="Comma 2 3 2 2 2 4 2" xfId="3493"/>
    <cellStyle name="Comma 2 3 2 2 2 4 2 2" xfId="3494"/>
    <cellStyle name="Comma 2 3 2 2 2 4 2 3" xfId="3495"/>
    <cellStyle name="Comma 2 3 2 2 2 4 2 4" xfId="3496"/>
    <cellStyle name="Comma 2 3 2 2 2 4 3" xfId="3497"/>
    <cellStyle name="Comma 2 3 2 2 2 4 4" xfId="3498"/>
    <cellStyle name="Comma 2 3 2 2 2 4 5" xfId="3499"/>
    <cellStyle name="Comma 2 3 2 2 2 5" xfId="3500"/>
    <cellStyle name="Comma 2 3 2 2 2 5 2" xfId="3501"/>
    <cellStyle name="Comma 2 3 2 2 2 5 3" xfId="3502"/>
    <cellStyle name="Comma 2 3 2 2 2 5 4" xfId="3503"/>
    <cellStyle name="Comma 2 3 2 2 2 6" xfId="3504"/>
    <cellStyle name="Comma 2 3 2 2 2 7" xfId="3505"/>
    <cellStyle name="Comma 2 3 2 2 2 8" xfId="3506"/>
    <cellStyle name="Comma 2 3 2 2 3" xfId="3507"/>
    <cellStyle name="Comma 2 3 2 2 3 2" xfId="3508"/>
    <cellStyle name="Comma 2 3 2 2 3 2 2" xfId="3509"/>
    <cellStyle name="Comma 2 3 2 2 3 2 2 2" xfId="3510"/>
    <cellStyle name="Comma 2 3 2 2 3 2 2 3" xfId="3511"/>
    <cellStyle name="Comma 2 3 2 2 3 2 2 4" xfId="3512"/>
    <cellStyle name="Comma 2 3 2 2 3 2 3" xfId="3513"/>
    <cellStyle name="Comma 2 3 2 2 3 2 4" xfId="3514"/>
    <cellStyle name="Comma 2 3 2 2 3 2 5" xfId="3515"/>
    <cellStyle name="Comma 2 3 2 2 3 3" xfId="3516"/>
    <cellStyle name="Comma 2 3 2 2 3 3 2" xfId="3517"/>
    <cellStyle name="Comma 2 3 2 2 3 3 3" xfId="3518"/>
    <cellStyle name="Comma 2 3 2 2 3 3 4" xfId="3519"/>
    <cellStyle name="Comma 2 3 2 2 3 4" xfId="3520"/>
    <cellStyle name="Comma 2 3 2 2 3 5" xfId="3521"/>
    <cellStyle name="Comma 2 3 2 2 3 6" xfId="3522"/>
    <cellStyle name="Comma 2 3 2 2 4" xfId="3523"/>
    <cellStyle name="Comma 2 3 2 2 4 2" xfId="3524"/>
    <cellStyle name="Comma 2 3 2 2 4 2 2" xfId="3525"/>
    <cellStyle name="Comma 2 3 2 2 4 2 2 2" xfId="3526"/>
    <cellStyle name="Comma 2 3 2 2 4 2 2 3" xfId="3527"/>
    <cellStyle name="Comma 2 3 2 2 4 2 2 4" xfId="3528"/>
    <cellStyle name="Comma 2 3 2 2 4 2 3" xfId="3529"/>
    <cellStyle name="Comma 2 3 2 2 4 2 4" xfId="3530"/>
    <cellStyle name="Comma 2 3 2 2 4 2 5" xfId="3531"/>
    <cellStyle name="Comma 2 3 2 2 4 3" xfId="3532"/>
    <cellStyle name="Comma 2 3 2 2 4 3 2" xfId="3533"/>
    <cellStyle name="Comma 2 3 2 2 4 3 3" xfId="3534"/>
    <cellStyle name="Comma 2 3 2 2 4 3 4" xfId="3535"/>
    <cellStyle name="Comma 2 3 2 2 4 4" xfId="3536"/>
    <cellStyle name="Comma 2 3 2 2 4 5" xfId="3537"/>
    <cellStyle name="Comma 2 3 2 2 4 6" xfId="3538"/>
    <cellStyle name="Comma 2 3 2 2 5" xfId="3539"/>
    <cellStyle name="Comma 2 3 2 2 6" xfId="3540"/>
    <cellStyle name="Comma 2 3 2 2 6 2" xfId="3541"/>
    <cellStyle name="Comma 2 3 2 2 6 2 2" xfId="3542"/>
    <cellStyle name="Comma 2 3 2 2 6 2 3" xfId="3543"/>
    <cellStyle name="Comma 2 3 2 2 6 2 4" xfId="3544"/>
    <cellStyle name="Comma 2 3 2 2 6 3" xfId="3545"/>
    <cellStyle name="Comma 2 3 2 2 6 4" xfId="3546"/>
    <cellStyle name="Comma 2 3 2 2 6 5" xfId="3547"/>
    <cellStyle name="Comma 2 3 2 2 7" xfId="3548"/>
    <cellStyle name="Comma 2 3 2 2 7 2" xfId="3549"/>
    <cellStyle name="Comma 2 3 2 2 7 3" xfId="3550"/>
    <cellStyle name="Comma 2 3 2 2 7 4" xfId="3551"/>
    <cellStyle name="Comma 2 3 2 2 8" xfId="3552"/>
    <cellStyle name="Comma 2 3 2 2 9" xfId="3553"/>
    <cellStyle name="Comma 2 3 2 3" xfId="3554"/>
    <cellStyle name="Comma 2 3 2 3 2" xfId="3555"/>
    <cellStyle name="Comma 2 3 2 3 2 2" xfId="3556"/>
    <cellStyle name="Comma 2 3 2 3 2 2 2" xfId="3557"/>
    <cellStyle name="Comma 2 3 2 3 2 2 2 2" xfId="3558"/>
    <cellStyle name="Comma 2 3 2 3 2 2 2 2 2" xfId="3559"/>
    <cellStyle name="Comma 2 3 2 3 2 2 2 2 3" xfId="3560"/>
    <cellStyle name="Comma 2 3 2 3 2 2 2 2 4" xfId="3561"/>
    <cellStyle name="Comma 2 3 2 3 2 2 2 3" xfId="3562"/>
    <cellStyle name="Comma 2 3 2 3 2 2 2 4" xfId="3563"/>
    <cellStyle name="Comma 2 3 2 3 2 2 2 5" xfId="3564"/>
    <cellStyle name="Comma 2 3 2 3 2 2 3" xfId="3565"/>
    <cellStyle name="Comma 2 3 2 3 2 2 3 2" xfId="3566"/>
    <cellStyle name="Comma 2 3 2 3 2 2 3 3" xfId="3567"/>
    <cellStyle name="Comma 2 3 2 3 2 2 3 4" xfId="3568"/>
    <cellStyle name="Comma 2 3 2 3 2 2 4" xfId="3569"/>
    <cellStyle name="Comma 2 3 2 3 2 2 5" xfId="3570"/>
    <cellStyle name="Comma 2 3 2 3 2 2 6" xfId="3571"/>
    <cellStyle name="Comma 2 3 2 3 2 3" xfId="3572"/>
    <cellStyle name="Comma 2 3 2 3 2 3 2" xfId="3573"/>
    <cellStyle name="Comma 2 3 2 3 2 3 2 2" xfId="3574"/>
    <cellStyle name="Comma 2 3 2 3 2 3 2 2 2" xfId="3575"/>
    <cellStyle name="Comma 2 3 2 3 2 3 2 2 3" xfId="3576"/>
    <cellStyle name="Comma 2 3 2 3 2 3 2 2 4" xfId="3577"/>
    <cellStyle name="Comma 2 3 2 3 2 3 2 3" xfId="3578"/>
    <cellStyle name="Comma 2 3 2 3 2 3 2 4" xfId="3579"/>
    <cellStyle name="Comma 2 3 2 3 2 3 2 5" xfId="3580"/>
    <cellStyle name="Comma 2 3 2 3 2 3 3" xfId="3581"/>
    <cellStyle name="Comma 2 3 2 3 2 3 3 2" xfId="3582"/>
    <cellStyle name="Comma 2 3 2 3 2 3 3 3" xfId="3583"/>
    <cellStyle name="Comma 2 3 2 3 2 3 3 4" xfId="3584"/>
    <cellStyle name="Comma 2 3 2 3 2 3 4" xfId="3585"/>
    <cellStyle name="Comma 2 3 2 3 2 3 5" xfId="3586"/>
    <cellStyle name="Comma 2 3 2 3 2 3 6" xfId="3587"/>
    <cellStyle name="Comma 2 3 2 3 2 4" xfId="3588"/>
    <cellStyle name="Comma 2 3 2 3 2 4 2" xfId="3589"/>
    <cellStyle name="Comma 2 3 2 3 2 4 2 2" xfId="3590"/>
    <cellStyle name="Comma 2 3 2 3 2 4 2 3" xfId="3591"/>
    <cellStyle name="Comma 2 3 2 3 2 4 2 4" xfId="3592"/>
    <cellStyle name="Comma 2 3 2 3 2 4 3" xfId="3593"/>
    <cellStyle name="Comma 2 3 2 3 2 4 4" xfId="3594"/>
    <cellStyle name="Comma 2 3 2 3 2 4 5" xfId="3595"/>
    <cellStyle name="Comma 2 3 2 3 2 5" xfId="3596"/>
    <cellStyle name="Comma 2 3 2 3 2 5 2" xfId="3597"/>
    <cellStyle name="Comma 2 3 2 3 2 5 3" xfId="3598"/>
    <cellStyle name="Comma 2 3 2 3 2 5 4" xfId="3599"/>
    <cellStyle name="Comma 2 3 2 3 2 6" xfId="3600"/>
    <cellStyle name="Comma 2 3 2 3 2 7" xfId="3601"/>
    <cellStyle name="Comma 2 3 2 3 2 8" xfId="3602"/>
    <cellStyle name="Comma 2 3 2 3 3" xfId="3603"/>
    <cellStyle name="Comma 2 3 2 3 3 2" xfId="3604"/>
    <cellStyle name="Comma 2 3 2 3 3 2 2" xfId="3605"/>
    <cellStyle name="Comma 2 3 2 3 3 2 2 2" xfId="3606"/>
    <cellStyle name="Comma 2 3 2 3 3 2 2 3" xfId="3607"/>
    <cellStyle name="Comma 2 3 2 3 3 2 2 4" xfId="3608"/>
    <cellStyle name="Comma 2 3 2 3 3 2 3" xfId="3609"/>
    <cellStyle name="Comma 2 3 2 3 3 2 4" xfId="3610"/>
    <cellStyle name="Comma 2 3 2 3 3 2 5" xfId="3611"/>
    <cellStyle name="Comma 2 3 2 3 3 3" xfId="3612"/>
    <cellStyle name="Comma 2 3 2 3 3 3 2" xfId="3613"/>
    <cellStyle name="Comma 2 3 2 3 3 3 3" xfId="3614"/>
    <cellStyle name="Comma 2 3 2 3 3 3 4" xfId="3615"/>
    <cellStyle name="Comma 2 3 2 3 3 4" xfId="3616"/>
    <cellStyle name="Comma 2 3 2 3 3 5" xfId="3617"/>
    <cellStyle name="Comma 2 3 2 3 3 6" xfId="3618"/>
    <cellStyle name="Comma 2 3 2 3 4" xfId="3619"/>
    <cellStyle name="Comma 2 3 2 3 4 2" xfId="3620"/>
    <cellStyle name="Comma 2 3 2 3 4 2 2" xfId="3621"/>
    <cellStyle name="Comma 2 3 2 3 4 2 2 2" xfId="3622"/>
    <cellStyle name="Comma 2 3 2 3 4 2 2 3" xfId="3623"/>
    <cellStyle name="Comma 2 3 2 3 4 2 2 4" xfId="3624"/>
    <cellStyle name="Comma 2 3 2 3 4 2 3" xfId="3625"/>
    <cellStyle name="Comma 2 3 2 3 4 2 4" xfId="3626"/>
    <cellStyle name="Comma 2 3 2 3 4 2 5" xfId="3627"/>
    <cellStyle name="Comma 2 3 2 3 4 3" xfId="3628"/>
    <cellStyle name="Comma 2 3 2 3 4 3 2" xfId="3629"/>
    <cellStyle name="Comma 2 3 2 3 4 3 3" xfId="3630"/>
    <cellStyle name="Comma 2 3 2 3 4 3 4" xfId="3631"/>
    <cellStyle name="Comma 2 3 2 3 4 4" xfId="3632"/>
    <cellStyle name="Comma 2 3 2 3 4 5" xfId="3633"/>
    <cellStyle name="Comma 2 3 2 3 4 6" xfId="3634"/>
    <cellStyle name="Comma 2 3 2 3 5" xfId="3635"/>
    <cellStyle name="Comma 2 3 2 3 5 2" xfId="3636"/>
    <cellStyle name="Comma 2 3 2 3 5 2 2" xfId="3637"/>
    <cellStyle name="Comma 2 3 2 3 5 2 3" xfId="3638"/>
    <cellStyle name="Comma 2 3 2 3 5 2 4" xfId="3639"/>
    <cellStyle name="Comma 2 3 2 3 5 3" xfId="3640"/>
    <cellStyle name="Comma 2 3 2 3 5 4" xfId="3641"/>
    <cellStyle name="Comma 2 3 2 3 5 5" xfId="3642"/>
    <cellStyle name="Comma 2 3 2 3 6" xfId="3643"/>
    <cellStyle name="Comma 2 3 2 3 6 2" xfId="3644"/>
    <cellStyle name="Comma 2 3 2 3 6 3" xfId="3645"/>
    <cellStyle name="Comma 2 3 2 3 6 4" xfId="3646"/>
    <cellStyle name="Comma 2 3 2 3 7" xfId="3647"/>
    <cellStyle name="Comma 2 3 2 3 8" xfId="3648"/>
    <cellStyle name="Comma 2 3 2 3 9" xfId="3649"/>
    <cellStyle name="Comma 2 3 2 4" xfId="3650"/>
    <cellStyle name="Comma 2 3 2 4 2" xfId="3651"/>
    <cellStyle name="Comma 2 3 2 4 2 2" xfId="3652"/>
    <cellStyle name="Comma 2 3 2 4 2 2 2" xfId="3653"/>
    <cellStyle name="Comma 2 3 2 4 2 2 2 2" xfId="3654"/>
    <cellStyle name="Comma 2 3 2 4 2 2 2 2 2" xfId="3655"/>
    <cellStyle name="Comma 2 3 2 4 2 2 2 2 3" xfId="3656"/>
    <cellStyle name="Comma 2 3 2 4 2 2 2 2 4" xfId="3657"/>
    <cellStyle name="Comma 2 3 2 4 2 2 2 3" xfId="3658"/>
    <cellStyle name="Comma 2 3 2 4 2 2 2 4" xfId="3659"/>
    <cellStyle name="Comma 2 3 2 4 2 2 2 5" xfId="3660"/>
    <cellStyle name="Comma 2 3 2 4 2 2 3" xfId="3661"/>
    <cellStyle name="Comma 2 3 2 4 2 2 3 2" xfId="3662"/>
    <cellStyle name="Comma 2 3 2 4 2 2 3 3" xfId="3663"/>
    <cellStyle name="Comma 2 3 2 4 2 2 3 4" xfId="3664"/>
    <cellStyle name="Comma 2 3 2 4 2 2 4" xfId="3665"/>
    <cellStyle name="Comma 2 3 2 4 2 2 5" xfId="3666"/>
    <cellStyle name="Comma 2 3 2 4 2 2 6" xfId="3667"/>
    <cellStyle name="Comma 2 3 2 4 2 3" xfId="3668"/>
    <cellStyle name="Comma 2 3 2 4 2 3 2" xfId="3669"/>
    <cellStyle name="Comma 2 3 2 4 2 3 2 2" xfId="3670"/>
    <cellStyle name="Comma 2 3 2 4 2 3 2 2 2" xfId="3671"/>
    <cellStyle name="Comma 2 3 2 4 2 3 2 2 3" xfId="3672"/>
    <cellStyle name="Comma 2 3 2 4 2 3 2 2 4" xfId="3673"/>
    <cellStyle name="Comma 2 3 2 4 2 3 2 3" xfId="3674"/>
    <cellStyle name="Comma 2 3 2 4 2 3 2 4" xfId="3675"/>
    <cellStyle name="Comma 2 3 2 4 2 3 2 5" xfId="3676"/>
    <cellStyle name="Comma 2 3 2 4 2 3 3" xfId="3677"/>
    <cellStyle name="Comma 2 3 2 4 2 3 3 2" xfId="3678"/>
    <cellStyle name="Comma 2 3 2 4 2 3 3 3" xfId="3679"/>
    <cellStyle name="Comma 2 3 2 4 2 3 3 4" xfId="3680"/>
    <cellStyle name="Comma 2 3 2 4 2 3 4" xfId="3681"/>
    <cellStyle name="Comma 2 3 2 4 2 3 5" xfId="3682"/>
    <cellStyle name="Comma 2 3 2 4 2 3 6" xfId="3683"/>
    <cellStyle name="Comma 2 3 2 4 2 4" xfId="3684"/>
    <cellStyle name="Comma 2 3 2 4 2 4 2" xfId="3685"/>
    <cellStyle name="Comma 2 3 2 4 2 4 2 2" xfId="3686"/>
    <cellStyle name="Comma 2 3 2 4 2 4 2 3" xfId="3687"/>
    <cellStyle name="Comma 2 3 2 4 2 4 2 4" xfId="3688"/>
    <cellStyle name="Comma 2 3 2 4 2 4 3" xfId="3689"/>
    <cellStyle name="Comma 2 3 2 4 2 4 4" xfId="3690"/>
    <cellStyle name="Comma 2 3 2 4 2 4 5" xfId="3691"/>
    <cellStyle name="Comma 2 3 2 4 2 5" xfId="3692"/>
    <cellStyle name="Comma 2 3 2 4 2 5 2" xfId="3693"/>
    <cellStyle name="Comma 2 3 2 4 2 5 3" xfId="3694"/>
    <cellStyle name="Comma 2 3 2 4 2 5 4" xfId="3695"/>
    <cellStyle name="Comma 2 3 2 4 2 6" xfId="3696"/>
    <cellStyle name="Comma 2 3 2 4 2 7" xfId="3697"/>
    <cellStyle name="Comma 2 3 2 4 2 8" xfId="3698"/>
    <cellStyle name="Comma 2 3 2 4 3" xfId="3699"/>
    <cellStyle name="Comma 2 3 2 4 3 2" xfId="3700"/>
    <cellStyle name="Comma 2 3 2 4 3 2 2" xfId="3701"/>
    <cellStyle name="Comma 2 3 2 4 3 2 2 2" xfId="3702"/>
    <cellStyle name="Comma 2 3 2 4 3 2 2 3" xfId="3703"/>
    <cellStyle name="Comma 2 3 2 4 3 2 2 4" xfId="3704"/>
    <cellStyle name="Comma 2 3 2 4 3 2 3" xfId="3705"/>
    <cellStyle name="Comma 2 3 2 4 3 2 4" xfId="3706"/>
    <cellStyle name="Comma 2 3 2 4 3 2 5" xfId="3707"/>
    <cellStyle name="Comma 2 3 2 4 3 3" xfId="3708"/>
    <cellStyle name="Comma 2 3 2 4 3 3 2" xfId="3709"/>
    <cellStyle name="Comma 2 3 2 4 3 3 3" xfId="3710"/>
    <cellStyle name="Comma 2 3 2 4 3 3 4" xfId="3711"/>
    <cellStyle name="Comma 2 3 2 4 3 4" xfId="3712"/>
    <cellStyle name="Comma 2 3 2 4 3 5" xfId="3713"/>
    <cellStyle name="Comma 2 3 2 4 3 6" xfId="3714"/>
    <cellStyle name="Comma 2 3 2 4 4" xfId="3715"/>
    <cellStyle name="Comma 2 3 2 4 4 2" xfId="3716"/>
    <cellStyle name="Comma 2 3 2 4 4 2 2" xfId="3717"/>
    <cellStyle name="Comma 2 3 2 4 4 2 2 2" xfId="3718"/>
    <cellStyle name="Comma 2 3 2 4 4 2 2 3" xfId="3719"/>
    <cellStyle name="Comma 2 3 2 4 4 2 2 4" xfId="3720"/>
    <cellStyle name="Comma 2 3 2 4 4 2 3" xfId="3721"/>
    <cellStyle name="Comma 2 3 2 4 4 2 4" xfId="3722"/>
    <cellStyle name="Comma 2 3 2 4 4 2 5" xfId="3723"/>
    <cellStyle name="Comma 2 3 2 4 4 3" xfId="3724"/>
    <cellStyle name="Comma 2 3 2 4 4 3 2" xfId="3725"/>
    <cellStyle name="Comma 2 3 2 4 4 3 3" xfId="3726"/>
    <cellStyle name="Comma 2 3 2 4 4 3 4" xfId="3727"/>
    <cellStyle name="Comma 2 3 2 4 4 4" xfId="3728"/>
    <cellStyle name="Comma 2 3 2 4 4 5" xfId="3729"/>
    <cellStyle name="Comma 2 3 2 4 4 6" xfId="3730"/>
    <cellStyle name="Comma 2 3 2 4 5" xfId="3731"/>
    <cellStyle name="Comma 2 3 2 4 5 2" xfId="3732"/>
    <cellStyle name="Comma 2 3 2 4 5 2 2" xfId="3733"/>
    <cellStyle name="Comma 2 3 2 4 5 2 3" xfId="3734"/>
    <cellStyle name="Comma 2 3 2 4 5 2 4" xfId="3735"/>
    <cellStyle name="Comma 2 3 2 4 5 3" xfId="3736"/>
    <cellStyle name="Comma 2 3 2 4 5 4" xfId="3737"/>
    <cellStyle name="Comma 2 3 2 4 5 5" xfId="3738"/>
    <cellStyle name="Comma 2 3 2 4 6" xfId="3739"/>
    <cellStyle name="Comma 2 3 2 4 6 2" xfId="3740"/>
    <cellStyle name="Comma 2 3 2 4 6 3" xfId="3741"/>
    <cellStyle name="Comma 2 3 2 4 6 4" xfId="3742"/>
    <cellStyle name="Comma 2 3 2 4 7" xfId="3743"/>
    <cellStyle name="Comma 2 3 2 4 8" xfId="3744"/>
    <cellStyle name="Comma 2 3 2 4 9" xfId="3745"/>
    <cellStyle name="Comma 2 3 2 5" xfId="3746"/>
    <cellStyle name="Comma 2 3 2 5 2" xfId="3747"/>
    <cellStyle name="Comma 2 3 2 5 2 2" xfId="3748"/>
    <cellStyle name="Comma 2 3 2 5 2 2 2" xfId="3749"/>
    <cellStyle name="Comma 2 3 2 5 2 2 2 2" xfId="3750"/>
    <cellStyle name="Comma 2 3 2 5 2 2 2 3" xfId="3751"/>
    <cellStyle name="Comma 2 3 2 5 2 2 2 4" xfId="3752"/>
    <cellStyle name="Comma 2 3 2 5 2 2 3" xfId="3753"/>
    <cellStyle name="Comma 2 3 2 5 2 2 4" xfId="3754"/>
    <cellStyle name="Comma 2 3 2 5 2 2 5" xfId="3755"/>
    <cellStyle name="Comma 2 3 2 5 2 3" xfId="3756"/>
    <cellStyle name="Comma 2 3 2 5 2 3 2" xfId="3757"/>
    <cellStyle name="Comma 2 3 2 5 2 3 3" xfId="3758"/>
    <cellStyle name="Comma 2 3 2 5 2 3 4" xfId="3759"/>
    <cellStyle name="Comma 2 3 2 5 2 4" xfId="3760"/>
    <cellStyle name="Comma 2 3 2 5 2 5" xfId="3761"/>
    <cellStyle name="Comma 2 3 2 5 2 6" xfId="3762"/>
    <cellStyle name="Comma 2 3 2 5 3" xfId="3763"/>
    <cellStyle name="Comma 2 3 2 5 3 2" xfId="3764"/>
    <cellStyle name="Comma 2 3 2 5 3 2 2" xfId="3765"/>
    <cellStyle name="Comma 2 3 2 5 3 2 2 2" xfId="3766"/>
    <cellStyle name="Comma 2 3 2 5 3 2 2 3" xfId="3767"/>
    <cellStyle name="Comma 2 3 2 5 3 2 2 4" xfId="3768"/>
    <cellStyle name="Comma 2 3 2 5 3 2 3" xfId="3769"/>
    <cellStyle name="Comma 2 3 2 5 3 2 4" xfId="3770"/>
    <cellStyle name="Comma 2 3 2 5 3 2 5" xfId="3771"/>
    <cellStyle name="Comma 2 3 2 5 3 3" xfId="3772"/>
    <cellStyle name="Comma 2 3 2 5 3 3 2" xfId="3773"/>
    <cellStyle name="Comma 2 3 2 5 3 3 3" xfId="3774"/>
    <cellStyle name="Comma 2 3 2 5 3 3 4" xfId="3775"/>
    <cellStyle name="Comma 2 3 2 5 3 4" xfId="3776"/>
    <cellStyle name="Comma 2 3 2 5 3 5" xfId="3777"/>
    <cellStyle name="Comma 2 3 2 5 3 6" xfId="3778"/>
    <cellStyle name="Comma 2 3 2 5 4" xfId="3779"/>
    <cellStyle name="Comma 2 3 2 5 4 2" xfId="3780"/>
    <cellStyle name="Comma 2 3 2 5 4 2 2" xfId="3781"/>
    <cellStyle name="Comma 2 3 2 5 4 2 3" xfId="3782"/>
    <cellStyle name="Comma 2 3 2 5 4 2 4" xfId="3783"/>
    <cellStyle name="Comma 2 3 2 5 4 3" xfId="3784"/>
    <cellStyle name="Comma 2 3 2 5 4 4" xfId="3785"/>
    <cellStyle name="Comma 2 3 2 5 4 5" xfId="3786"/>
    <cellStyle name="Comma 2 3 2 5 5" xfId="3787"/>
    <cellStyle name="Comma 2 3 2 5 5 2" xfId="3788"/>
    <cellStyle name="Comma 2 3 2 5 5 3" xfId="3789"/>
    <cellStyle name="Comma 2 3 2 5 5 4" xfId="3790"/>
    <cellStyle name="Comma 2 3 2 5 6" xfId="3791"/>
    <cellStyle name="Comma 2 3 2 5 7" xfId="3792"/>
    <cellStyle name="Comma 2 3 2 5 8" xfId="3793"/>
    <cellStyle name="Comma 2 3 2 6" xfId="3794"/>
    <cellStyle name="Comma 2 3 2 6 2" xfId="3795"/>
    <cellStyle name="Comma 2 3 2 6 2 2" xfId="3796"/>
    <cellStyle name="Comma 2 3 2 6 2 2 2" xfId="3797"/>
    <cellStyle name="Comma 2 3 2 6 2 2 2 2" xfId="3798"/>
    <cellStyle name="Comma 2 3 2 6 2 2 2 3" xfId="3799"/>
    <cellStyle name="Comma 2 3 2 6 2 2 2 4" xfId="3800"/>
    <cellStyle name="Comma 2 3 2 6 2 2 3" xfId="3801"/>
    <cellStyle name="Comma 2 3 2 6 2 2 4" xfId="3802"/>
    <cellStyle name="Comma 2 3 2 6 2 2 5" xfId="3803"/>
    <cellStyle name="Comma 2 3 2 6 2 3" xfId="3804"/>
    <cellStyle name="Comma 2 3 2 6 2 3 2" xfId="3805"/>
    <cellStyle name="Comma 2 3 2 6 2 3 3" xfId="3806"/>
    <cellStyle name="Comma 2 3 2 6 2 3 4" xfId="3807"/>
    <cellStyle name="Comma 2 3 2 6 2 4" xfId="3808"/>
    <cellStyle name="Comma 2 3 2 6 2 5" xfId="3809"/>
    <cellStyle name="Comma 2 3 2 6 2 6" xfId="3810"/>
    <cellStyle name="Comma 2 3 2 6 3" xfId="3811"/>
    <cellStyle name="Comma 2 3 2 6 3 2" xfId="3812"/>
    <cellStyle name="Comma 2 3 2 6 3 2 2" xfId="3813"/>
    <cellStyle name="Comma 2 3 2 6 3 2 2 2" xfId="3814"/>
    <cellStyle name="Comma 2 3 2 6 3 2 2 3" xfId="3815"/>
    <cellStyle name="Comma 2 3 2 6 3 2 2 4" xfId="3816"/>
    <cellStyle name="Comma 2 3 2 6 3 2 3" xfId="3817"/>
    <cellStyle name="Comma 2 3 2 6 3 2 4" xfId="3818"/>
    <cellStyle name="Comma 2 3 2 6 3 2 5" xfId="3819"/>
    <cellStyle name="Comma 2 3 2 6 3 3" xfId="3820"/>
    <cellStyle name="Comma 2 3 2 6 3 3 2" xfId="3821"/>
    <cellStyle name="Comma 2 3 2 6 3 3 3" xfId="3822"/>
    <cellStyle name="Comma 2 3 2 6 3 3 4" xfId="3823"/>
    <cellStyle name="Comma 2 3 2 6 3 4" xfId="3824"/>
    <cellStyle name="Comma 2 3 2 6 3 5" xfId="3825"/>
    <cellStyle name="Comma 2 3 2 6 3 6" xfId="3826"/>
    <cellStyle name="Comma 2 3 2 6 4" xfId="3827"/>
    <cellStyle name="Comma 2 3 2 6 4 2" xfId="3828"/>
    <cellStyle name="Comma 2 3 2 6 4 2 2" xfId="3829"/>
    <cellStyle name="Comma 2 3 2 6 4 2 3" xfId="3830"/>
    <cellStyle name="Comma 2 3 2 6 4 2 4" xfId="3831"/>
    <cellStyle name="Comma 2 3 2 6 4 3" xfId="3832"/>
    <cellStyle name="Comma 2 3 2 6 4 4" xfId="3833"/>
    <cellStyle name="Comma 2 3 2 6 4 5" xfId="3834"/>
    <cellStyle name="Comma 2 3 2 6 5" xfId="3835"/>
    <cellStyle name="Comma 2 3 2 6 5 2" xfId="3836"/>
    <cellStyle name="Comma 2 3 2 6 5 3" xfId="3837"/>
    <cellStyle name="Comma 2 3 2 6 5 4" xfId="3838"/>
    <cellStyle name="Comma 2 3 2 6 6" xfId="3839"/>
    <cellStyle name="Comma 2 3 2 6 7" xfId="3840"/>
    <cellStyle name="Comma 2 3 2 6 8" xfId="3841"/>
    <cellStyle name="Comma 2 3 2 7" xfId="3842"/>
    <cellStyle name="Comma 2 3 2 7 2" xfId="3843"/>
    <cellStyle name="Comma 2 3 2 7 2 2" xfId="3844"/>
    <cellStyle name="Comma 2 3 2 7 2 2 2" xfId="3845"/>
    <cellStyle name="Comma 2 3 2 7 2 2 3" xfId="3846"/>
    <cellStyle name="Comma 2 3 2 7 2 2 4" xfId="3847"/>
    <cellStyle name="Comma 2 3 2 7 2 3" xfId="3848"/>
    <cellStyle name="Comma 2 3 2 7 2 4" xfId="3849"/>
    <cellStyle name="Comma 2 3 2 7 2 5" xfId="3850"/>
    <cellStyle name="Comma 2 3 2 7 3" xfId="3851"/>
    <cellStyle name="Comma 2 3 2 7 3 2" xfId="3852"/>
    <cellStyle name="Comma 2 3 2 7 3 3" xfId="3853"/>
    <cellStyle name="Comma 2 3 2 7 3 4" xfId="3854"/>
    <cellStyle name="Comma 2 3 2 7 4" xfId="3855"/>
    <cellStyle name="Comma 2 3 2 7 5" xfId="3856"/>
    <cellStyle name="Comma 2 3 2 7 6" xfId="3857"/>
    <cellStyle name="Comma 2 3 2 8" xfId="3858"/>
    <cellStyle name="Comma 2 3 2 8 2" xfId="3859"/>
    <cellStyle name="Comma 2 3 2 8 2 2" xfId="3860"/>
    <cellStyle name="Comma 2 3 2 8 2 2 2" xfId="3861"/>
    <cellStyle name="Comma 2 3 2 8 2 2 3" xfId="3862"/>
    <cellStyle name="Comma 2 3 2 8 2 2 4" xfId="3863"/>
    <cellStyle name="Comma 2 3 2 8 2 3" xfId="3864"/>
    <cellStyle name="Comma 2 3 2 8 2 4" xfId="3865"/>
    <cellStyle name="Comma 2 3 2 8 2 5" xfId="3866"/>
    <cellStyle name="Comma 2 3 2 8 3" xfId="3867"/>
    <cellStyle name="Comma 2 3 2 8 3 2" xfId="3868"/>
    <cellStyle name="Comma 2 3 2 8 3 3" xfId="3869"/>
    <cellStyle name="Comma 2 3 2 8 3 4" xfId="3870"/>
    <cellStyle name="Comma 2 3 2 8 4" xfId="3871"/>
    <cellStyle name="Comma 2 3 2 8 5" xfId="3872"/>
    <cellStyle name="Comma 2 3 2 8 6" xfId="3873"/>
    <cellStyle name="Comma 2 3 2 9" xfId="3874"/>
    <cellStyle name="Comma 2 3 3" xfId="3875"/>
    <cellStyle name="Comma 2 3 3 10" xfId="3876"/>
    <cellStyle name="Comma 2 3 3 2" xfId="3877"/>
    <cellStyle name="Comma 2 3 3 2 2" xfId="3878"/>
    <cellStyle name="Comma 2 3 3 2 2 2" xfId="3879"/>
    <cellStyle name="Comma 2 3 3 2 2 2 2" xfId="3880"/>
    <cellStyle name="Comma 2 3 3 2 2 2 2 2" xfId="3881"/>
    <cellStyle name="Comma 2 3 3 2 2 2 2 3" xfId="3882"/>
    <cellStyle name="Comma 2 3 3 2 2 2 2 4" xfId="3883"/>
    <cellStyle name="Comma 2 3 3 2 2 2 3" xfId="3884"/>
    <cellStyle name="Comma 2 3 3 2 2 2 4" xfId="3885"/>
    <cellStyle name="Comma 2 3 3 2 2 2 5" xfId="3886"/>
    <cellStyle name="Comma 2 3 3 2 2 3" xfId="3887"/>
    <cellStyle name="Comma 2 3 3 2 2 3 2" xfId="3888"/>
    <cellStyle name="Comma 2 3 3 2 2 3 3" xfId="3889"/>
    <cellStyle name="Comma 2 3 3 2 2 3 4" xfId="3890"/>
    <cellStyle name="Comma 2 3 3 2 2 4" xfId="3891"/>
    <cellStyle name="Comma 2 3 3 2 2 5" xfId="3892"/>
    <cellStyle name="Comma 2 3 3 2 2 6" xfId="3893"/>
    <cellStyle name="Comma 2 3 3 2 3" xfId="3894"/>
    <cellStyle name="Comma 2 3 3 2 3 2" xfId="3895"/>
    <cellStyle name="Comma 2 3 3 2 3 2 2" xfId="3896"/>
    <cellStyle name="Comma 2 3 3 2 3 2 2 2" xfId="3897"/>
    <cellStyle name="Comma 2 3 3 2 3 2 2 3" xfId="3898"/>
    <cellStyle name="Comma 2 3 3 2 3 2 2 4" xfId="3899"/>
    <cellStyle name="Comma 2 3 3 2 3 2 3" xfId="3900"/>
    <cellStyle name="Comma 2 3 3 2 3 2 4" xfId="3901"/>
    <cellStyle name="Comma 2 3 3 2 3 2 5" xfId="3902"/>
    <cellStyle name="Comma 2 3 3 2 3 3" xfId="3903"/>
    <cellStyle name="Comma 2 3 3 2 3 3 2" xfId="3904"/>
    <cellStyle name="Comma 2 3 3 2 3 3 3" xfId="3905"/>
    <cellStyle name="Comma 2 3 3 2 3 3 4" xfId="3906"/>
    <cellStyle name="Comma 2 3 3 2 3 4" xfId="3907"/>
    <cellStyle name="Comma 2 3 3 2 3 5" xfId="3908"/>
    <cellStyle name="Comma 2 3 3 2 3 6" xfId="3909"/>
    <cellStyle name="Comma 2 3 3 2 4" xfId="3910"/>
    <cellStyle name="Comma 2 3 3 2 4 2" xfId="3911"/>
    <cellStyle name="Comma 2 3 3 2 4 2 2" xfId="3912"/>
    <cellStyle name="Comma 2 3 3 2 4 2 3" xfId="3913"/>
    <cellStyle name="Comma 2 3 3 2 4 2 4" xfId="3914"/>
    <cellStyle name="Comma 2 3 3 2 4 3" xfId="3915"/>
    <cellStyle name="Comma 2 3 3 2 4 4" xfId="3916"/>
    <cellStyle name="Comma 2 3 3 2 4 5" xfId="3917"/>
    <cellStyle name="Comma 2 3 3 2 5" xfId="3918"/>
    <cellStyle name="Comma 2 3 3 2 5 2" xfId="3919"/>
    <cellStyle name="Comma 2 3 3 2 5 3" xfId="3920"/>
    <cellStyle name="Comma 2 3 3 2 5 4" xfId="3921"/>
    <cellStyle name="Comma 2 3 3 2 6" xfId="3922"/>
    <cellStyle name="Comma 2 3 3 2 7" xfId="3923"/>
    <cellStyle name="Comma 2 3 3 2 8" xfId="3924"/>
    <cellStyle name="Comma 2 3 3 3" xfId="3925"/>
    <cellStyle name="Comma 2 3 3 3 2" xfId="3926"/>
    <cellStyle name="Comma 2 3 3 3 2 2" xfId="3927"/>
    <cellStyle name="Comma 2 3 3 3 2 2 2" xfId="3928"/>
    <cellStyle name="Comma 2 3 3 3 2 2 3" xfId="3929"/>
    <cellStyle name="Comma 2 3 3 3 2 2 4" xfId="3930"/>
    <cellStyle name="Comma 2 3 3 3 2 3" xfId="3931"/>
    <cellStyle name="Comma 2 3 3 3 2 4" xfId="3932"/>
    <cellStyle name="Comma 2 3 3 3 2 5" xfId="3933"/>
    <cellStyle name="Comma 2 3 3 3 3" xfId="3934"/>
    <cellStyle name="Comma 2 3 3 3 3 2" xfId="3935"/>
    <cellStyle name="Comma 2 3 3 3 3 3" xfId="3936"/>
    <cellStyle name="Comma 2 3 3 3 3 4" xfId="3937"/>
    <cellStyle name="Comma 2 3 3 3 4" xfId="3938"/>
    <cellStyle name="Comma 2 3 3 3 5" xfId="3939"/>
    <cellStyle name="Comma 2 3 3 3 6" xfId="3940"/>
    <cellStyle name="Comma 2 3 3 4" xfId="3941"/>
    <cellStyle name="Comma 2 3 3 4 2" xfId="3942"/>
    <cellStyle name="Comma 2 3 3 4 2 2" xfId="3943"/>
    <cellStyle name="Comma 2 3 3 4 2 2 2" xfId="3944"/>
    <cellStyle name="Comma 2 3 3 4 2 2 3" xfId="3945"/>
    <cellStyle name="Comma 2 3 3 4 2 2 4" xfId="3946"/>
    <cellStyle name="Comma 2 3 3 4 2 3" xfId="3947"/>
    <cellStyle name="Comma 2 3 3 4 2 4" xfId="3948"/>
    <cellStyle name="Comma 2 3 3 4 2 5" xfId="3949"/>
    <cellStyle name="Comma 2 3 3 4 3" xfId="3950"/>
    <cellStyle name="Comma 2 3 3 4 3 2" xfId="3951"/>
    <cellStyle name="Comma 2 3 3 4 3 3" xfId="3952"/>
    <cellStyle name="Comma 2 3 3 4 3 4" xfId="3953"/>
    <cellStyle name="Comma 2 3 3 4 4" xfId="3954"/>
    <cellStyle name="Comma 2 3 3 4 5" xfId="3955"/>
    <cellStyle name="Comma 2 3 3 4 6" xfId="3956"/>
    <cellStyle name="Comma 2 3 3 5" xfId="3957"/>
    <cellStyle name="Comma 2 3 3 5 2" xfId="3958"/>
    <cellStyle name="Comma 2 3 3 5 2 2" xfId="3959"/>
    <cellStyle name="Comma 2 3 3 5 2 3" xfId="3960"/>
    <cellStyle name="Comma 2 3 3 5 2 4" xfId="3961"/>
    <cellStyle name="Comma 2 3 3 5 3" xfId="3962"/>
    <cellStyle name="Comma 2 3 3 5 4" xfId="3963"/>
    <cellStyle name="Comma 2 3 3 5 5" xfId="3964"/>
    <cellStyle name="Comma 2 3 3 6" xfId="3965"/>
    <cellStyle name="Comma 2 3 3 7" xfId="3966"/>
    <cellStyle name="Comma 2 3 3 7 2" xfId="3967"/>
    <cellStyle name="Comma 2 3 3 7 3" xfId="3968"/>
    <cellStyle name="Comma 2 3 3 7 4" xfId="3969"/>
    <cellStyle name="Comma 2 3 3 8" xfId="3970"/>
    <cellStyle name="Comma 2 3 3 9" xfId="3971"/>
    <cellStyle name="Comma 2 3 4" xfId="3972"/>
    <cellStyle name="Comma 2 3 4 2" xfId="3973"/>
    <cellStyle name="Comma 2 3 4 2 2" xfId="3974"/>
    <cellStyle name="Comma 2 3 4 2 2 2" xfId="3975"/>
    <cellStyle name="Comma 2 3 4 2 2 2 2" xfId="3976"/>
    <cellStyle name="Comma 2 3 4 2 2 2 2 2" xfId="3977"/>
    <cellStyle name="Comma 2 3 4 2 2 2 2 3" xfId="3978"/>
    <cellStyle name="Comma 2 3 4 2 2 2 2 4" xfId="3979"/>
    <cellStyle name="Comma 2 3 4 2 2 2 3" xfId="3980"/>
    <cellStyle name="Comma 2 3 4 2 2 2 4" xfId="3981"/>
    <cellStyle name="Comma 2 3 4 2 2 2 5" xfId="3982"/>
    <cellStyle name="Comma 2 3 4 2 2 3" xfId="3983"/>
    <cellStyle name="Comma 2 3 4 2 2 3 2" xfId="3984"/>
    <cellStyle name="Comma 2 3 4 2 2 3 3" xfId="3985"/>
    <cellStyle name="Comma 2 3 4 2 2 3 4" xfId="3986"/>
    <cellStyle name="Comma 2 3 4 2 2 4" xfId="3987"/>
    <cellStyle name="Comma 2 3 4 2 2 5" xfId="3988"/>
    <cellStyle name="Comma 2 3 4 2 2 6" xfId="3989"/>
    <cellStyle name="Comma 2 3 4 2 3" xfId="3990"/>
    <cellStyle name="Comma 2 3 4 2 3 2" xfId="3991"/>
    <cellStyle name="Comma 2 3 4 2 3 2 2" xfId="3992"/>
    <cellStyle name="Comma 2 3 4 2 3 2 2 2" xfId="3993"/>
    <cellStyle name="Comma 2 3 4 2 3 2 2 3" xfId="3994"/>
    <cellStyle name="Comma 2 3 4 2 3 2 2 4" xfId="3995"/>
    <cellStyle name="Comma 2 3 4 2 3 2 3" xfId="3996"/>
    <cellStyle name="Comma 2 3 4 2 3 2 4" xfId="3997"/>
    <cellStyle name="Comma 2 3 4 2 3 2 5" xfId="3998"/>
    <cellStyle name="Comma 2 3 4 2 3 3" xfId="3999"/>
    <cellStyle name="Comma 2 3 4 2 3 3 2" xfId="4000"/>
    <cellStyle name="Comma 2 3 4 2 3 3 3" xfId="4001"/>
    <cellStyle name="Comma 2 3 4 2 3 3 4" xfId="4002"/>
    <cellStyle name="Comma 2 3 4 2 3 4" xfId="4003"/>
    <cellStyle name="Comma 2 3 4 2 3 5" xfId="4004"/>
    <cellStyle name="Comma 2 3 4 2 3 6" xfId="4005"/>
    <cellStyle name="Comma 2 3 4 2 4" xfId="4006"/>
    <cellStyle name="Comma 2 3 4 2 4 2" xfId="4007"/>
    <cellStyle name="Comma 2 3 4 2 4 2 2" xfId="4008"/>
    <cellStyle name="Comma 2 3 4 2 4 2 3" xfId="4009"/>
    <cellStyle name="Comma 2 3 4 2 4 2 4" xfId="4010"/>
    <cellStyle name="Comma 2 3 4 2 4 3" xfId="4011"/>
    <cellStyle name="Comma 2 3 4 2 4 4" xfId="4012"/>
    <cellStyle name="Comma 2 3 4 2 4 5" xfId="4013"/>
    <cellStyle name="Comma 2 3 4 2 5" xfId="4014"/>
    <cellStyle name="Comma 2 3 4 2 5 2" xfId="4015"/>
    <cellStyle name="Comma 2 3 4 2 5 3" xfId="4016"/>
    <cellStyle name="Comma 2 3 4 2 5 4" xfId="4017"/>
    <cellStyle name="Comma 2 3 4 2 6" xfId="4018"/>
    <cellStyle name="Comma 2 3 4 2 7" xfId="4019"/>
    <cellStyle name="Comma 2 3 4 2 8" xfId="4020"/>
    <cellStyle name="Comma 2 3 4 3" xfId="4021"/>
    <cellStyle name="Comma 2 3 4 3 2" xfId="4022"/>
    <cellStyle name="Comma 2 3 4 3 2 2" xfId="4023"/>
    <cellStyle name="Comma 2 3 4 3 2 2 2" xfId="4024"/>
    <cellStyle name="Comma 2 3 4 3 2 2 3" xfId="4025"/>
    <cellStyle name="Comma 2 3 4 3 2 2 4" xfId="4026"/>
    <cellStyle name="Comma 2 3 4 3 2 3" xfId="4027"/>
    <cellStyle name="Comma 2 3 4 3 2 4" xfId="4028"/>
    <cellStyle name="Comma 2 3 4 3 2 5" xfId="4029"/>
    <cellStyle name="Comma 2 3 4 3 3" xfId="4030"/>
    <cellStyle name="Comma 2 3 4 3 3 2" xfId="4031"/>
    <cellStyle name="Comma 2 3 4 3 3 3" xfId="4032"/>
    <cellStyle name="Comma 2 3 4 3 3 4" xfId="4033"/>
    <cellStyle name="Comma 2 3 4 3 4" xfId="4034"/>
    <cellStyle name="Comma 2 3 4 3 5" xfId="4035"/>
    <cellStyle name="Comma 2 3 4 3 6" xfId="4036"/>
    <cellStyle name="Comma 2 3 4 4" xfId="4037"/>
    <cellStyle name="Comma 2 3 4 4 2" xfId="4038"/>
    <cellStyle name="Comma 2 3 4 4 2 2" xfId="4039"/>
    <cellStyle name="Comma 2 3 4 4 2 2 2" xfId="4040"/>
    <cellStyle name="Comma 2 3 4 4 2 2 3" xfId="4041"/>
    <cellStyle name="Comma 2 3 4 4 2 2 4" xfId="4042"/>
    <cellStyle name="Comma 2 3 4 4 2 3" xfId="4043"/>
    <cellStyle name="Comma 2 3 4 4 2 4" xfId="4044"/>
    <cellStyle name="Comma 2 3 4 4 2 5" xfId="4045"/>
    <cellStyle name="Comma 2 3 4 4 3" xfId="4046"/>
    <cellStyle name="Comma 2 3 4 4 3 2" xfId="4047"/>
    <cellStyle name="Comma 2 3 4 4 3 3" xfId="4048"/>
    <cellStyle name="Comma 2 3 4 4 3 4" xfId="4049"/>
    <cellStyle name="Comma 2 3 4 4 4" xfId="4050"/>
    <cellStyle name="Comma 2 3 4 4 5" xfId="4051"/>
    <cellStyle name="Comma 2 3 4 4 6" xfId="4052"/>
    <cellStyle name="Comma 2 3 4 5" xfId="4053"/>
    <cellStyle name="Comma 2 3 4 5 2" xfId="4054"/>
    <cellStyle name="Comma 2 3 4 5 2 2" xfId="4055"/>
    <cellStyle name="Comma 2 3 4 5 2 3" xfId="4056"/>
    <cellStyle name="Comma 2 3 4 5 2 4" xfId="4057"/>
    <cellStyle name="Comma 2 3 4 5 3" xfId="4058"/>
    <cellStyle name="Comma 2 3 4 5 4" xfId="4059"/>
    <cellStyle name="Comma 2 3 4 5 5" xfId="4060"/>
    <cellStyle name="Comma 2 3 4 6" xfId="4061"/>
    <cellStyle name="Comma 2 3 4 6 2" xfId="4062"/>
    <cellStyle name="Comma 2 3 4 6 3" xfId="4063"/>
    <cellStyle name="Comma 2 3 4 6 4" xfId="4064"/>
    <cellStyle name="Comma 2 3 4 7" xfId="4065"/>
    <cellStyle name="Comma 2 3 4 8" xfId="4066"/>
    <cellStyle name="Comma 2 3 4 9" xfId="4067"/>
    <cellStyle name="Comma 2 3 5" xfId="4068"/>
    <cellStyle name="Comma 2 3 6" xfId="4069"/>
    <cellStyle name="Comma 2 3 6 2" xfId="4070"/>
    <cellStyle name="Comma 2 3 6 2 2" xfId="4071"/>
    <cellStyle name="Comma 2 3 6 2 2 2" xfId="4072"/>
    <cellStyle name="Comma 2 3 6 2 2 2 2" xfId="4073"/>
    <cellStyle name="Comma 2 3 6 2 2 2 2 2" xfId="4074"/>
    <cellStyle name="Comma 2 3 6 2 2 2 2 3" xfId="4075"/>
    <cellStyle name="Comma 2 3 6 2 2 2 2 4" xfId="4076"/>
    <cellStyle name="Comma 2 3 6 2 2 2 3" xfId="4077"/>
    <cellStyle name="Comma 2 3 6 2 2 2 4" xfId="4078"/>
    <cellStyle name="Comma 2 3 6 2 2 2 5" xfId="4079"/>
    <cellStyle name="Comma 2 3 6 2 2 3" xfId="4080"/>
    <cellStyle name="Comma 2 3 6 2 2 3 2" xfId="4081"/>
    <cellStyle name="Comma 2 3 6 2 2 3 3" xfId="4082"/>
    <cellStyle name="Comma 2 3 6 2 2 3 4" xfId="4083"/>
    <cellStyle name="Comma 2 3 6 2 2 4" xfId="4084"/>
    <cellStyle name="Comma 2 3 6 2 2 5" xfId="4085"/>
    <cellStyle name="Comma 2 3 6 2 2 6" xfId="4086"/>
    <cellStyle name="Comma 2 3 6 2 3" xfId="4087"/>
    <cellStyle name="Comma 2 3 6 2 3 2" xfId="4088"/>
    <cellStyle name="Comma 2 3 6 2 3 2 2" xfId="4089"/>
    <cellStyle name="Comma 2 3 6 2 3 2 2 2" xfId="4090"/>
    <cellStyle name="Comma 2 3 6 2 3 2 2 3" xfId="4091"/>
    <cellStyle name="Comma 2 3 6 2 3 2 2 4" xfId="4092"/>
    <cellStyle name="Comma 2 3 6 2 3 2 3" xfId="4093"/>
    <cellStyle name="Comma 2 3 6 2 3 2 4" xfId="4094"/>
    <cellStyle name="Comma 2 3 6 2 3 2 5" xfId="4095"/>
    <cellStyle name="Comma 2 3 6 2 3 3" xfId="4096"/>
    <cellStyle name="Comma 2 3 6 2 3 3 2" xfId="4097"/>
    <cellStyle name="Comma 2 3 6 2 3 3 3" xfId="4098"/>
    <cellStyle name="Comma 2 3 6 2 3 3 4" xfId="4099"/>
    <cellStyle name="Comma 2 3 6 2 3 4" xfId="4100"/>
    <cellStyle name="Comma 2 3 6 2 3 5" xfId="4101"/>
    <cellStyle name="Comma 2 3 6 2 3 6" xfId="4102"/>
    <cellStyle name="Comma 2 3 6 2 4" xfId="4103"/>
    <cellStyle name="Comma 2 3 6 2 4 2" xfId="4104"/>
    <cellStyle name="Comma 2 3 6 2 4 2 2" xfId="4105"/>
    <cellStyle name="Comma 2 3 6 2 4 2 3" xfId="4106"/>
    <cellStyle name="Comma 2 3 6 2 4 2 4" xfId="4107"/>
    <cellStyle name="Comma 2 3 6 2 4 3" xfId="4108"/>
    <cellStyle name="Comma 2 3 6 2 4 4" xfId="4109"/>
    <cellStyle name="Comma 2 3 6 2 4 5" xfId="4110"/>
    <cellStyle name="Comma 2 3 6 2 5" xfId="4111"/>
    <cellStyle name="Comma 2 3 6 2 5 2" xfId="4112"/>
    <cellStyle name="Comma 2 3 6 2 5 3" xfId="4113"/>
    <cellStyle name="Comma 2 3 6 2 5 4" xfId="4114"/>
    <cellStyle name="Comma 2 3 6 2 6" xfId="4115"/>
    <cellStyle name="Comma 2 3 6 2 7" xfId="4116"/>
    <cellStyle name="Comma 2 3 6 2 8" xfId="4117"/>
    <cellStyle name="Comma 2 3 6 3" xfId="4118"/>
    <cellStyle name="Comma 2 3 6 3 2" xfId="4119"/>
    <cellStyle name="Comma 2 3 6 3 2 2" xfId="4120"/>
    <cellStyle name="Comma 2 3 6 3 2 2 2" xfId="4121"/>
    <cellStyle name="Comma 2 3 6 3 2 2 3" xfId="4122"/>
    <cellStyle name="Comma 2 3 6 3 2 2 4" xfId="4123"/>
    <cellStyle name="Comma 2 3 6 3 2 3" xfId="4124"/>
    <cellStyle name="Comma 2 3 6 3 2 4" xfId="4125"/>
    <cellStyle name="Comma 2 3 6 3 2 5" xfId="4126"/>
    <cellStyle name="Comma 2 3 6 3 3" xfId="4127"/>
    <cellStyle name="Comma 2 3 6 3 3 2" xfId="4128"/>
    <cellStyle name="Comma 2 3 6 3 3 3" xfId="4129"/>
    <cellStyle name="Comma 2 3 6 3 3 4" xfId="4130"/>
    <cellStyle name="Comma 2 3 6 3 4" xfId="4131"/>
    <cellStyle name="Comma 2 3 6 3 5" xfId="4132"/>
    <cellStyle name="Comma 2 3 6 3 6" xfId="4133"/>
    <cellStyle name="Comma 2 3 6 4" xfId="4134"/>
    <cellStyle name="Comma 2 3 6 4 2" xfId="4135"/>
    <cellStyle name="Comma 2 3 6 4 2 2" xfId="4136"/>
    <cellStyle name="Comma 2 3 6 4 2 2 2" xfId="4137"/>
    <cellStyle name="Comma 2 3 6 4 2 2 3" xfId="4138"/>
    <cellStyle name="Comma 2 3 6 4 2 2 4" xfId="4139"/>
    <cellStyle name="Comma 2 3 6 4 2 3" xfId="4140"/>
    <cellStyle name="Comma 2 3 6 4 2 4" xfId="4141"/>
    <cellStyle name="Comma 2 3 6 4 2 5" xfId="4142"/>
    <cellStyle name="Comma 2 3 6 4 3" xfId="4143"/>
    <cellStyle name="Comma 2 3 6 4 3 2" xfId="4144"/>
    <cellStyle name="Comma 2 3 6 4 3 3" xfId="4145"/>
    <cellStyle name="Comma 2 3 6 4 3 4" xfId="4146"/>
    <cellStyle name="Comma 2 3 6 4 4" xfId="4147"/>
    <cellStyle name="Comma 2 3 6 4 5" xfId="4148"/>
    <cellStyle name="Comma 2 3 6 4 6" xfId="4149"/>
    <cellStyle name="Comma 2 3 6 5" xfId="4150"/>
    <cellStyle name="Comma 2 3 6 5 2" xfId="4151"/>
    <cellStyle name="Comma 2 3 6 5 2 2" xfId="4152"/>
    <cellStyle name="Comma 2 3 6 5 2 3" xfId="4153"/>
    <cellStyle name="Comma 2 3 6 5 2 4" xfId="4154"/>
    <cellStyle name="Comma 2 3 6 5 3" xfId="4155"/>
    <cellStyle name="Comma 2 3 6 5 4" xfId="4156"/>
    <cellStyle name="Comma 2 3 6 5 5" xfId="4157"/>
    <cellStyle name="Comma 2 3 6 6" xfId="4158"/>
    <cellStyle name="Comma 2 3 6 6 2" xfId="4159"/>
    <cellStyle name="Comma 2 3 6 6 3" xfId="4160"/>
    <cellStyle name="Comma 2 3 6 6 4" xfId="4161"/>
    <cellStyle name="Comma 2 3 6 7" xfId="4162"/>
    <cellStyle name="Comma 2 3 6 8" xfId="4163"/>
    <cellStyle name="Comma 2 3 6 9" xfId="4164"/>
    <cellStyle name="Comma 2 3 7" xfId="4165"/>
    <cellStyle name="Comma 2 3 7 2" xfId="4166"/>
    <cellStyle name="Comma 2 3 7 2 2" xfId="4167"/>
    <cellStyle name="Comma 2 3 7 2 2 2" xfId="4168"/>
    <cellStyle name="Comma 2 3 7 2 2 2 2" xfId="4169"/>
    <cellStyle name="Comma 2 3 7 2 2 2 3" xfId="4170"/>
    <cellStyle name="Comma 2 3 7 2 2 2 4" xfId="4171"/>
    <cellStyle name="Comma 2 3 7 2 2 3" xfId="4172"/>
    <cellStyle name="Comma 2 3 7 2 2 4" xfId="4173"/>
    <cellStyle name="Comma 2 3 7 2 2 5" xfId="4174"/>
    <cellStyle name="Comma 2 3 7 2 3" xfId="4175"/>
    <cellStyle name="Comma 2 3 7 2 3 2" xfId="4176"/>
    <cellStyle name="Comma 2 3 7 2 3 3" xfId="4177"/>
    <cellStyle name="Comma 2 3 7 2 3 4" xfId="4178"/>
    <cellStyle name="Comma 2 3 7 2 4" xfId="4179"/>
    <cellStyle name="Comma 2 3 7 2 5" xfId="4180"/>
    <cellStyle name="Comma 2 3 7 2 6" xfId="4181"/>
    <cellStyle name="Comma 2 3 7 3" xfId="4182"/>
    <cellStyle name="Comma 2 3 7 3 2" xfId="4183"/>
    <cellStyle name="Comma 2 3 7 3 2 2" xfId="4184"/>
    <cellStyle name="Comma 2 3 7 3 2 2 2" xfId="4185"/>
    <cellStyle name="Comma 2 3 7 3 2 2 3" xfId="4186"/>
    <cellStyle name="Comma 2 3 7 3 2 2 4" xfId="4187"/>
    <cellStyle name="Comma 2 3 7 3 2 3" xfId="4188"/>
    <cellStyle name="Comma 2 3 7 3 2 4" xfId="4189"/>
    <cellStyle name="Comma 2 3 7 3 2 5" xfId="4190"/>
    <cellStyle name="Comma 2 3 7 3 3" xfId="4191"/>
    <cellStyle name="Comma 2 3 7 3 3 2" xfId="4192"/>
    <cellStyle name="Comma 2 3 7 3 3 3" xfId="4193"/>
    <cellStyle name="Comma 2 3 7 3 3 4" xfId="4194"/>
    <cellStyle name="Comma 2 3 7 3 4" xfId="4195"/>
    <cellStyle name="Comma 2 3 7 3 5" xfId="4196"/>
    <cellStyle name="Comma 2 3 7 3 6" xfId="4197"/>
    <cellStyle name="Comma 2 3 7 4" xfId="4198"/>
    <cellStyle name="Comma 2 3 7 4 2" xfId="4199"/>
    <cellStyle name="Comma 2 3 7 4 2 2" xfId="4200"/>
    <cellStyle name="Comma 2 3 7 4 2 3" xfId="4201"/>
    <cellStyle name="Comma 2 3 7 4 2 4" xfId="4202"/>
    <cellStyle name="Comma 2 3 7 4 3" xfId="4203"/>
    <cellStyle name="Comma 2 3 7 4 4" xfId="4204"/>
    <cellStyle name="Comma 2 3 7 4 5" xfId="4205"/>
    <cellStyle name="Comma 2 3 7 5" xfId="4206"/>
    <cellStyle name="Comma 2 3 7 5 2" xfId="4207"/>
    <cellStyle name="Comma 2 3 7 5 3" xfId="4208"/>
    <cellStyle name="Comma 2 3 7 5 4" xfId="4209"/>
    <cellStyle name="Comma 2 3 7 6" xfId="4210"/>
    <cellStyle name="Comma 2 3 7 7" xfId="4211"/>
    <cellStyle name="Comma 2 3 7 8" xfId="4212"/>
    <cellStyle name="Comma 2 3 8" xfId="4213"/>
    <cellStyle name="Comma 2 3 8 2" xfId="4214"/>
    <cellStyle name="Comma 2 3 8 2 2" xfId="4215"/>
    <cellStyle name="Comma 2 3 8 2 2 2" xfId="4216"/>
    <cellStyle name="Comma 2 3 8 2 2 2 2" xfId="4217"/>
    <cellStyle name="Comma 2 3 8 2 2 2 3" xfId="4218"/>
    <cellStyle name="Comma 2 3 8 2 2 2 4" xfId="4219"/>
    <cellStyle name="Comma 2 3 8 2 2 3" xfId="4220"/>
    <cellStyle name="Comma 2 3 8 2 2 4" xfId="4221"/>
    <cellStyle name="Comma 2 3 8 2 2 5" xfId="4222"/>
    <cellStyle name="Comma 2 3 8 2 3" xfId="4223"/>
    <cellStyle name="Comma 2 3 8 2 3 2" xfId="4224"/>
    <cellStyle name="Comma 2 3 8 2 3 3" xfId="4225"/>
    <cellStyle name="Comma 2 3 8 2 3 4" xfId="4226"/>
    <cellStyle name="Comma 2 3 8 2 4" xfId="4227"/>
    <cellStyle name="Comma 2 3 8 2 5" xfId="4228"/>
    <cellStyle name="Comma 2 3 8 2 6" xfId="4229"/>
    <cellStyle name="Comma 2 3 8 3" xfId="4230"/>
    <cellStyle name="Comma 2 3 8 3 2" xfId="4231"/>
    <cellStyle name="Comma 2 3 8 3 2 2" xfId="4232"/>
    <cellStyle name="Comma 2 3 8 3 2 2 2" xfId="4233"/>
    <cellStyle name="Comma 2 3 8 3 2 2 3" xfId="4234"/>
    <cellStyle name="Comma 2 3 8 3 2 2 4" xfId="4235"/>
    <cellStyle name="Comma 2 3 8 3 2 3" xfId="4236"/>
    <cellStyle name="Comma 2 3 8 3 2 4" xfId="4237"/>
    <cellStyle name="Comma 2 3 8 3 2 5" xfId="4238"/>
    <cellStyle name="Comma 2 3 8 3 3" xfId="4239"/>
    <cellStyle name="Comma 2 3 8 3 3 2" xfId="4240"/>
    <cellStyle name="Comma 2 3 8 3 3 3" xfId="4241"/>
    <cellStyle name="Comma 2 3 8 3 3 4" xfId="4242"/>
    <cellStyle name="Comma 2 3 8 3 4" xfId="4243"/>
    <cellStyle name="Comma 2 3 8 3 5" xfId="4244"/>
    <cellStyle name="Comma 2 3 8 3 6" xfId="4245"/>
    <cellStyle name="Comma 2 3 8 4" xfId="4246"/>
    <cellStyle name="Comma 2 3 8 4 2" xfId="4247"/>
    <cellStyle name="Comma 2 3 8 4 2 2" xfId="4248"/>
    <cellStyle name="Comma 2 3 8 4 2 3" xfId="4249"/>
    <cellStyle name="Comma 2 3 8 4 2 4" xfId="4250"/>
    <cellStyle name="Comma 2 3 8 4 3" xfId="4251"/>
    <cellStyle name="Comma 2 3 8 4 4" xfId="4252"/>
    <cellStyle name="Comma 2 3 8 4 5" xfId="4253"/>
    <cellStyle name="Comma 2 3 8 5" xfId="4254"/>
    <cellStyle name="Comma 2 3 8 5 2" xfId="4255"/>
    <cellStyle name="Comma 2 3 8 5 3" xfId="4256"/>
    <cellStyle name="Comma 2 3 8 5 4" xfId="4257"/>
    <cellStyle name="Comma 2 3 8 6" xfId="4258"/>
    <cellStyle name="Comma 2 3 8 7" xfId="4259"/>
    <cellStyle name="Comma 2 3 8 8" xfId="4260"/>
    <cellStyle name="Comma 2 3 9" xfId="4261"/>
    <cellStyle name="Comma 2 3 9 2" xfId="4262"/>
    <cellStyle name="Comma 2 3 9 2 2" xfId="4263"/>
    <cellStyle name="Comma 2 3 9 2 2 2" xfId="4264"/>
    <cellStyle name="Comma 2 3 9 2 2 3" xfId="4265"/>
    <cellStyle name="Comma 2 3 9 2 2 4" xfId="4266"/>
    <cellStyle name="Comma 2 3 9 2 3" xfId="4267"/>
    <cellStyle name="Comma 2 3 9 2 4" xfId="4268"/>
    <cellStyle name="Comma 2 3 9 2 5" xfId="4269"/>
    <cellStyle name="Comma 2 3 9 3" xfId="4270"/>
    <cellStyle name="Comma 2 3 9 3 2" xfId="4271"/>
    <cellStyle name="Comma 2 3 9 3 3" xfId="4272"/>
    <cellStyle name="Comma 2 3 9 3 4" xfId="4273"/>
    <cellStyle name="Comma 2 3 9 4" xfId="4274"/>
    <cellStyle name="Comma 2 3 9 5" xfId="4275"/>
    <cellStyle name="Comma 2 3 9 6" xfId="4276"/>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3" xfId="4292"/>
    <cellStyle name="Comma 2 4 11 2 4" xfId="4293"/>
    <cellStyle name="Comma 2 4 11 3" xfId="4294"/>
    <cellStyle name="Comma 2 4 11 4" xfId="4295"/>
    <cellStyle name="Comma 2 4 11 5" xfId="4296"/>
    <cellStyle name="Comma 2 4 12" xfId="4297"/>
    <cellStyle name="Comma 2 4 12 2" xfId="4298"/>
    <cellStyle name="Comma 2 4 12 3" xfId="4299"/>
    <cellStyle name="Comma 2 4 12 4" xfId="4300"/>
    <cellStyle name="Comma 2 4 13" xfId="4301"/>
    <cellStyle name="Comma 2 4 14" xfId="4302"/>
    <cellStyle name="Comma 2 4 15" xfId="4303"/>
    <cellStyle name="Comma 2 4 2" xfId="4304"/>
    <cellStyle name="Comma 2 4 2 10" xfId="4305"/>
    <cellStyle name="Comma 2 4 2 2" xfId="4306"/>
    <cellStyle name="Comma 2 4 2 2 2" xfId="4307"/>
    <cellStyle name="Comma 2 4 2 2 2 2" xfId="4308"/>
    <cellStyle name="Comma 2 4 2 2 2 2 2" xfId="4309"/>
    <cellStyle name="Comma 2 4 2 2 2 2 2 2" xfId="4310"/>
    <cellStyle name="Comma 2 4 2 2 2 2 2 3" xfId="4311"/>
    <cellStyle name="Comma 2 4 2 2 2 2 2 4" xfId="4312"/>
    <cellStyle name="Comma 2 4 2 2 2 2 3" xfId="4313"/>
    <cellStyle name="Comma 2 4 2 2 2 2 4" xfId="4314"/>
    <cellStyle name="Comma 2 4 2 2 2 2 5" xfId="4315"/>
    <cellStyle name="Comma 2 4 2 2 2 3" xfId="4316"/>
    <cellStyle name="Comma 2 4 2 2 2 3 2" xfId="4317"/>
    <cellStyle name="Comma 2 4 2 2 2 3 3" xfId="4318"/>
    <cellStyle name="Comma 2 4 2 2 2 3 4" xfId="4319"/>
    <cellStyle name="Comma 2 4 2 2 2 4" xfId="4320"/>
    <cellStyle name="Comma 2 4 2 2 2 5" xfId="4321"/>
    <cellStyle name="Comma 2 4 2 2 2 6" xfId="4322"/>
    <cellStyle name="Comma 2 4 2 2 3" xfId="4323"/>
    <cellStyle name="Comma 2 4 2 2 3 2" xfId="4324"/>
    <cellStyle name="Comma 2 4 2 2 3 2 2" xfId="4325"/>
    <cellStyle name="Comma 2 4 2 2 3 2 2 2" xfId="4326"/>
    <cellStyle name="Comma 2 4 2 2 3 2 2 3" xfId="4327"/>
    <cellStyle name="Comma 2 4 2 2 3 2 2 4" xfId="4328"/>
    <cellStyle name="Comma 2 4 2 2 3 2 3" xfId="4329"/>
    <cellStyle name="Comma 2 4 2 2 3 2 4" xfId="4330"/>
    <cellStyle name="Comma 2 4 2 2 3 2 5" xfId="4331"/>
    <cellStyle name="Comma 2 4 2 2 3 3" xfId="4332"/>
    <cellStyle name="Comma 2 4 2 2 3 3 2" xfId="4333"/>
    <cellStyle name="Comma 2 4 2 2 3 3 3" xfId="4334"/>
    <cellStyle name="Comma 2 4 2 2 3 3 4" xfId="4335"/>
    <cellStyle name="Comma 2 4 2 2 3 4" xfId="4336"/>
    <cellStyle name="Comma 2 4 2 2 3 5" xfId="4337"/>
    <cellStyle name="Comma 2 4 2 2 3 6" xfId="4338"/>
    <cellStyle name="Comma 2 4 2 2 4" xfId="4339"/>
    <cellStyle name="Comma 2 4 2 2 5" xfId="4340"/>
    <cellStyle name="Comma 2 4 2 2 5 2" xfId="4341"/>
    <cellStyle name="Comma 2 4 2 2 5 2 2" xfId="4342"/>
    <cellStyle name="Comma 2 4 2 2 5 2 3" xfId="4343"/>
    <cellStyle name="Comma 2 4 2 2 5 2 4" xfId="4344"/>
    <cellStyle name="Comma 2 4 2 2 5 3" xfId="4345"/>
    <cellStyle name="Comma 2 4 2 2 5 4" xfId="4346"/>
    <cellStyle name="Comma 2 4 2 2 5 5" xfId="4347"/>
    <cellStyle name="Comma 2 4 2 2 6" xfId="4348"/>
    <cellStyle name="Comma 2 4 2 2 6 2" xfId="4349"/>
    <cellStyle name="Comma 2 4 2 2 6 3" xfId="4350"/>
    <cellStyle name="Comma 2 4 2 2 6 4" xfId="4351"/>
    <cellStyle name="Comma 2 4 2 2 7" xfId="4352"/>
    <cellStyle name="Comma 2 4 2 2 8" xfId="4353"/>
    <cellStyle name="Comma 2 4 2 2 9" xfId="4354"/>
    <cellStyle name="Comma 2 4 2 3" xfId="4355"/>
    <cellStyle name="Comma 2 4 2 3 2" xfId="4356"/>
    <cellStyle name="Comma 2 4 2 3 2 2" xfId="4357"/>
    <cellStyle name="Comma 2 4 2 3 2 2 2" xfId="4358"/>
    <cellStyle name="Comma 2 4 2 3 2 2 3" xfId="4359"/>
    <cellStyle name="Comma 2 4 2 3 2 2 4" xfId="4360"/>
    <cellStyle name="Comma 2 4 2 3 2 3" xfId="4361"/>
    <cellStyle name="Comma 2 4 2 3 2 4" xfId="4362"/>
    <cellStyle name="Comma 2 4 2 3 2 5" xfId="4363"/>
    <cellStyle name="Comma 2 4 2 3 3" xfId="4364"/>
    <cellStyle name="Comma 2 4 2 3 3 2" xfId="4365"/>
    <cellStyle name="Comma 2 4 2 3 3 3" xfId="4366"/>
    <cellStyle name="Comma 2 4 2 3 3 4" xfId="4367"/>
    <cellStyle name="Comma 2 4 2 3 4" xfId="4368"/>
    <cellStyle name="Comma 2 4 2 3 5" xfId="4369"/>
    <cellStyle name="Comma 2 4 2 3 6" xfId="4370"/>
    <cellStyle name="Comma 2 4 2 4" xfId="4371"/>
    <cellStyle name="Comma 2 4 2 4 2" xfId="4372"/>
    <cellStyle name="Comma 2 4 2 4 2 2" xfId="4373"/>
    <cellStyle name="Comma 2 4 2 4 2 2 2" xfId="4374"/>
    <cellStyle name="Comma 2 4 2 4 2 2 3" xfId="4375"/>
    <cellStyle name="Comma 2 4 2 4 2 2 4" xfId="4376"/>
    <cellStyle name="Comma 2 4 2 4 2 3" xfId="4377"/>
    <cellStyle name="Comma 2 4 2 4 2 4" xfId="4378"/>
    <cellStyle name="Comma 2 4 2 4 2 5" xfId="4379"/>
    <cellStyle name="Comma 2 4 2 4 3" xfId="4380"/>
    <cellStyle name="Comma 2 4 2 4 3 2" xfId="4381"/>
    <cellStyle name="Comma 2 4 2 4 3 3" xfId="4382"/>
    <cellStyle name="Comma 2 4 2 4 3 4" xfId="4383"/>
    <cellStyle name="Comma 2 4 2 4 4" xfId="4384"/>
    <cellStyle name="Comma 2 4 2 4 5" xfId="4385"/>
    <cellStyle name="Comma 2 4 2 4 6" xfId="4386"/>
    <cellStyle name="Comma 2 4 2 5" xfId="4387"/>
    <cellStyle name="Comma 2 4 2 6" xfId="4388"/>
    <cellStyle name="Comma 2 4 2 6 2" xfId="4389"/>
    <cellStyle name="Comma 2 4 2 6 2 2" xfId="4390"/>
    <cellStyle name="Comma 2 4 2 6 2 3" xfId="4391"/>
    <cellStyle name="Comma 2 4 2 6 2 4" xfId="4392"/>
    <cellStyle name="Comma 2 4 2 6 3" xfId="4393"/>
    <cellStyle name="Comma 2 4 2 6 4" xfId="4394"/>
    <cellStyle name="Comma 2 4 2 6 5" xfId="4395"/>
    <cellStyle name="Comma 2 4 2 7" xfId="4396"/>
    <cellStyle name="Comma 2 4 2 7 2" xfId="4397"/>
    <cellStyle name="Comma 2 4 2 7 3" xfId="4398"/>
    <cellStyle name="Comma 2 4 2 7 4" xfId="4399"/>
    <cellStyle name="Comma 2 4 2 8" xfId="4400"/>
    <cellStyle name="Comma 2 4 2 9" xfId="4401"/>
    <cellStyle name="Comma 2 4 3" xfId="4402"/>
    <cellStyle name="Comma 2 4 3 2" xfId="4403"/>
    <cellStyle name="Comma 2 4 3 2 2" xfId="4404"/>
    <cellStyle name="Comma 2 4 3 2 2 2" xfId="4405"/>
    <cellStyle name="Comma 2 4 3 2 2 2 2" xfId="4406"/>
    <cellStyle name="Comma 2 4 3 2 2 2 2 2" xfId="4407"/>
    <cellStyle name="Comma 2 4 3 2 2 2 2 3" xfId="4408"/>
    <cellStyle name="Comma 2 4 3 2 2 2 2 4" xfId="4409"/>
    <cellStyle name="Comma 2 4 3 2 2 2 3" xfId="4410"/>
    <cellStyle name="Comma 2 4 3 2 2 2 4" xfId="4411"/>
    <cellStyle name="Comma 2 4 3 2 2 2 5" xfId="4412"/>
    <cellStyle name="Comma 2 4 3 2 2 3" xfId="4413"/>
    <cellStyle name="Comma 2 4 3 2 2 3 2" xfId="4414"/>
    <cellStyle name="Comma 2 4 3 2 2 3 3" xfId="4415"/>
    <cellStyle name="Comma 2 4 3 2 2 3 4" xfId="4416"/>
    <cellStyle name="Comma 2 4 3 2 2 4" xfId="4417"/>
    <cellStyle name="Comma 2 4 3 2 2 5" xfId="4418"/>
    <cellStyle name="Comma 2 4 3 2 2 6" xfId="4419"/>
    <cellStyle name="Comma 2 4 3 2 3" xfId="4420"/>
    <cellStyle name="Comma 2 4 3 2 3 2" xfId="4421"/>
    <cellStyle name="Comma 2 4 3 2 3 2 2" xfId="4422"/>
    <cellStyle name="Comma 2 4 3 2 3 2 2 2" xfId="4423"/>
    <cellStyle name="Comma 2 4 3 2 3 2 2 3" xfId="4424"/>
    <cellStyle name="Comma 2 4 3 2 3 2 2 4" xfId="4425"/>
    <cellStyle name="Comma 2 4 3 2 3 2 3" xfId="4426"/>
    <cellStyle name="Comma 2 4 3 2 3 2 4" xfId="4427"/>
    <cellStyle name="Comma 2 4 3 2 3 2 5" xfId="4428"/>
    <cellStyle name="Comma 2 4 3 2 3 3" xfId="4429"/>
    <cellStyle name="Comma 2 4 3 2 3 3 2" xfId="4430"/>
    <cellStyle name="Comma 2 4 3 2 3 3 3" xfId="4431"/>
    <cellStyle name="Comma 2 4 3 2 3 3 4" xfId="4432"/>
    <cellStyle name="Comma 2 4 3 2 3 4" xfId="4433"/>
    <cellStyle name="Comma 2 4 3 2 3 5" xfId="4434"/>
    <cellStyle name="Comma 2 4 3 2 3 6" xfId="4435"/>
    <cellStyle name="Comma 2 4 3 2 4" xfId="4436"/>
    <cellStyle name="Comma 2 4 3 2 4 2" xfId="4437"/>
    <cellStyle name="Comma 2 4 3 2 4 2 2" xfId="4438"/>
    <cellStyle name="Comma 2 4 3 2 4 2 3" xfId="4439"/>
    <cellStyle name="Comma 2 4 3 2 4 2 4" xfId="4440"/>
    <cellStyle name="Comma 2 4 3 2 4 3" xfId="4441"/>
    <cellStyle name="Comma 2 4 3 2 4 4" xfId="4442"/>
    <cellStyle name="Comma 2 4 3 2 4 5" xfId="4443"/>
    <cellStyle name="Comma 2 4 3 2 5" xfId="4444"/>
    <cellStyle name="Comma 2 4 3 2 5 2" xfId="4445"/>
    <cellStyle name="Comma 2 4 3 2 5 3" xfId="4446"/>
    <cellStyle name="Comma 2 4 3 2 5 4" xfId="4447"/>
    <cellStyle name="Comma 2 4 3 2 6" xfId="4448"/>
    <cellStyle name="Comma 2 4 3 2 7" xfId="4449"/>
    <cellStyle name="Comma 2 4 3 2 8" xfId="4450"/>
    <cellStyle name="Comma 2 4 3 3" xfId="4451"/>
    <cellStyle name="Comma 2 4 3 3 2" xfId="4452"/>
    <cellStyle name="Comma 2 4 3 3 2 2" xfId="4453"/>
    <cellStyle name="Comma 2 4 3 3 2 2 2" xfId="4454"/>
    <cellStyle name="Comma 2 4 3 3 2 2 3" xfId="4455"/>
    <cellStyle name="Comma 2 4 3 3 2 2 4" xfId="4456"/>
    <cellStyle name="Comma 2 4 3 3 2 3" xfId="4457"/>
    <cellStyle name="Comma 2 4 3 3 2 4" xfId="4458"/>
    <cellStyle name="Comma 2 4 3 3 2 5" xfId="4459"/>
    <cellStyle name="Comma 2 4 3 3 3" xfId="4460"/>
    <cellStyle name="Comma 2 4 3 3 3 2" xfId="4461"/>
    <cellStyle name="Comma 2 4 3 3 3 3" xfId="4462"/>
    <cellStyle name="Comma 2 4 3 3 3 4" xfId="4463"/>
    <cellStyle name="Comma 2 4 3 3 4" xfId="4464"/>
    <cellStyle name="Comma 2 4 3 3 5" xfId="4465"/>
    <cellStyle name="Comma 2 4 3 3 6" xfId="4466"/>
    <cellStyle name="Comma 2 4 3 4" xfId="4467"/>
    <cellStyle name="Comma 2 4 3 4 2" xfId="4468"/>
    <cellStyle name="Comma 2 4 3 4 2 2" xfId="4469"/>
    <cellStyle name="Comma 2 4 3 4 2 2 2" xfId="4470"/>
    <cellStyle name="Comma 2 4 3 4 2 2 3" xfId="4471"/>
    <cellStyle name="Comma 2 4 3 4 2 2 4" xfId="4472"/>
    <cellStyle name="Comma 2 4 3 4 2 3" xfId="4473"/>
    <cellStyle name="Comma 2 4 3 4 2 4" xfId="4474"/>
    <cellStyle name="Comma 2 4 3 4 2 5" xfId="4475"/>
    <cellStyle name="Comma 2 4 3 4 3" xfId="4476"/>
    <cellStyle name="Comma 2 4 3 4 3 2" xfId="4477"/>
    <cellStyle name="Comma 2 4 3 4 3 3" xfId="4478"/>
    <cellStyle name="Comma 2 4 3 4 3 4" xfId="4479"/>
    <cellStyle name="Comma 2 4 3 4 4" xfId="4480"/>
    <cellStyle name="Comma 2 4 3 4 5" xfId="4481"/>
    <cellStyle name="Comma 2 4 3 4 6" xfId="4482"/>
    <cellStyle name="Comma 2 4 3 5" xfId="4483"/>
    <cellStyle name="Comma 2 4 3 5 2" xfId="4484"/>
    <cellStyle name="Comma 2 4 3 5 2 2" xfId="4485"/>
    <cellStyle name="Comma 2 4 3 5 2 3" xfId="4486"/>
    <cellStyle name="Comma 2 4 3 5 2 4" xfId="4487"/>
    <cellStyle name="Comma 2 4 3 5 3" xfId="4488"/>
    <cellStyle name="Comma 2 4 3 5 4" xfId="4489"/>
    <cellStyle name="Comma 2 4 3 5 5" xfId="4490"/>
    <cellStyle name="Comma 2 4 3 6" xfId="4491"/>
    <cellStyle name="Comma 2 4 3 6 2" xfId="4492"/>
    <cellStyle name="Comma 2 4 3 6 3" xfId="4493"/>
    <cellStyle name="Comma 2 4 3 6 4" xfId="4494"/>
    <cellStyle name="Comma 2 4 3 7" xfId="4495"/>
    <cellStyle name="Comma 2 4 3 8" xfId="4496"/>
    <cellStyle name="Comma 2 4 3 9" xfId="4497"/>
    <cellStyle name="Comma 2 4 4" xfId="4498"/>
    <cellStyle name="Comma 2 4 5" xfId="4499"/>
    <cellStyle name="Comma 2 4 5 2" xfId="4500"/>
    <cellStyle name="Comma 2 4 5 2 2" xfId="4501"/>
    <cellStyle name="Comma 2 4 5 2 2 2" xfId="4502"/>
    <cellStyle name="Comma 2 4 5 2 2 2 2" xfId="4503"/>
    <cellStyle name="Comma 2 4 5 2 2 2 2 2" xfId="4504"/>
    <cellStyle name="Comma 2 4 5 2 2 2 2 3" xfId="4505"/>
    <cellStyle name="Comma 2 4 5 2 2 2 2 4" xfId="4506"/>
    <cellStyle name="Comma 2 4 5 2 2 2 3" xfId="4507"/>
    <cellStyle name="Comma 2 4 5 2 2 2 4" xfId="4508"/>
    <cellStyle name="Comma 2 4 5 2 2 2 5" xfId="4509"/>
    <cellStyle name="Comma 2 4 5 2 2 3" xfId="4510"/>
    <cellStyle name="Comma 2 4 5 2 2 3 2" xfId="4511"/>
    <cellStyle name="Comma 2 4 5 2 2 3 3" xfId="4512"/>
    <cellStyle name="Comma 2 4 5 2 2 3 4" xfId="4513"/>
    <cellStyle name="Comma 2 4 5 2 2 4" xfId="4514"/>
    <cellStyle name="Comma 2 4 5 2 2 5" xfId="4515"/>
    <cellStyle name="Comma 2 4 5 2 2 6" xfId="4516"/>
    <cellStyle name="Comma 2 4 5 2 3" xfId="4517"/>
    <cellStyle name="Comma 2 4 5 2 3 2" xfId="4518"/>
    <cellStyle name="Comma 2 4 5 2 3 2 2" xfId="4519"/>
    <cellStyle name="Comma 2 4 5 2 3 2 2 2" xfId="4520"/>
    <cellStyle name="Comma 2 4 5 2 3 2 2 3" xfId="4521"/>
    <cellStyle name="Comma 2 4 5 2 3 2 2 4" xfId="4522"/>
    <cellStyle name="Comma 2 4 5 2 3 2 3" xfId="4523"/>
    <cellStyle name="Comma 2 4 5 2 3 2 4" xfId="4524"/>
    <cellStyle name="Comma 2 4 5 2 3 2 5" xfId="4525"/>
    <cellStyle name="Comma 2 4 5 2 3 3" xfId="4526"/>
    <cellStyle name="Comma 2 4 5 2 3 3 2" xfId="4527"/>
    <cellStyle name="Comma 2 4 5 2 3 3 3" xfId="4528"/>
    <cellStyle name="Comma 2 4 5 2 3 3 4" xfId="4529"/>
    <cellStyle name="Comma 2 4 5 2 3 4" xfId="4530"/>
    <cellStyle name="Comma 2 4 5 2 3 5" xfId="4531"/>
    <cellStyle name="Comma 2 4 5 2 3 6" xfId="4532"/>
    <cellStyle name="Comma 2 4 5 2 4" xfId="4533"/>
    <cellStyle name="Comma 2 4 5 2 4 2" xfId="4534"/>
    <cellStyle name="Comma 2 4 5 2 4 2 2" xfId="4535"/>
    <cellStyle name="Comma 2 4 5 2 4 2 3" xfId="4536"/>
    <cellStyle name="Comma 2 4 5 2 4 2 4" xfId="4537"/>
    <cellStyle name="Comma 2 4 5 2 4 3" xfId="4538"/>
    <cellStyle name="Comma 2 4 5 2 4 4" xfId="4539"/>
    <cellStyle name="Comma 2 4 5 2 4 5" xfId="4540"/>
    <cellStyle name="Comma 2 4 5 2 5" xfId="4541"/>
    <cellStyle name="Comma 2 4 5 2 5 2" xfId="4542"/>
    <cellStyle name="Comma 2 4 5 2 5 3" xfId="4543"/>
    <cellStyle name="Comma 2 4 5 2 5 4" xfId="4544"/>
    <cellStyle name="Comma 2 4 5 2 6" xfId="4545"/>
    <cellStyle name="Comma 2 4 5 2 7" xfId="4546"/>
    <cellStyle name="Comma 2 4 5 2 8" xfId="4547"/>
    <cellStyle name="Comma 2 4 5 3" xfId="4548"/>
    <cellStyle name="Comma 2 4 5 3 2" xfId="4549"/>
    <cellStyle name="Comma 2 4 5 3 2 2" xfId="4550"/>
    <cellStyle name="Comma 2 4 5 3 2 2 2" xfId="4551"/>
    <cellStyle name="Comma 2 4 5 3 2 2 3" xfId="4552"/>
    <cellStyle name="Comma 2 4 5 3 2 2 4" xfId="4553"/>
    <cellStyle name="Comma 2 4 5 3 2 3" xfId="4554"/>
    <cellStyle name="Comma 2 4 5 3 2 4" xfId="4555"/>
    <cellStyle name="Comma 2 4 5 3 2 5" xfId="4556"/>
    <cellStyle name="Comma 2 4 5 3 3" xfId="4557"/>
    <cellStyle name="Comma 2 4 5 3 3 2" xfId="4558"/>
    <cellStyle name="Comma 2 4 5 3 3 3" xfId="4559"/>
    <cellStyle name="Comma 2 4 5 3 3 4" xfId="4560"/>
    <cellStyle name="Comma 2 4 5 3 4" xfId="4561"/>
    <cellStyle name="Comma 2 4 5 3 5" xfId="4562"/>
    <cellStyle name="Comma 2 4 5 3 6" xfId="4563"/>
    <cellStyle name="Comma 2 4 5 4" xfId="4564"/>
    <cellStyle name="Comma 2 4 5 4 2" xfId="4565"/>
    <cellStyle name="Comma 2 4 5 4 2 2" xfId="4566"/>
    <cellStyle name="Comma 2 4 5 4 2 2 2" xfId="4567"/>
    <cellStyle name="Comma 2 4 5 4 2 2 3" xfId="4568"/>
    <cellStyle name="Comma 2 4 5 4 2 2 4" xfId="4569"/>
    <cellStyle name="Comma 2 4 5 4 2 3" xfId="4570"/>
    <cellStyle name="Comma 2 4 5 4 2 4" xfId="4571"/>
    <cellStyle name="Comma 2 4 5 4 2 5" xfId="4572"/>
    <cellStyle name="Comma 2 4 5 4 3" xfId="4573"/>
    <cellStyle name="Comma 2 4 5 4 3 2" xfId="4574"/>
    <cellStyle name="Comma 2 4 5 4 3 3" xfId="4575"/>
    <cellStyle name="Comma 2 4 5 4 3 4" xfId="4576"/>
    <cellStyle name="Comma 2 4 5 4 4" xfId="4577"/>
    <cellStyle name="Comma 2 4 5 4 5" xfId="4578"/>
    <cellStyle name="Comma 2 4 5 4 6" xfId="4579"/>
    <cellStyle name="Comma 2 4 5 5" xfId="4580"/>
    <cellStyle name="Comma 2 4 5 5 2" xfId="4581"/>
    <cellStyle name="Comma 2 4 5 5 2 2" xfId="4582"/>
    <cellStyle name="Comma 2 4 5 5 2 3" xfId="4583"/>
    <cellStyle name="Comma 2 4 5 5 2 4" xfId="4584"/>
    <cellStyle name="Comma 2 4 5 5 3" xfId="4585"/>
    <cellStyle name="Comma 2 4 5 5 4" xfId="4586"/>
    <cellStyle name="Comma 2 4 5 5 5" xfId="4587"/>
    <cellStyle name="Comma 2 4 5 6" xfId="4588"/>
    <cellStyle name="Comma 2 4 5 6 2" xfId="4589"/>
    <cellStyle name="Comma 2 4 5 6 3" xfId="4590"/>
    <cellStyle name="Comma 2 4 5 6 4" xfId="4591"/>
    <cellStyle name="Comma 2 4 5 7" xfId="4592"/>
    <cellStyle name="Comma 2 4 5 8" xfId="4593"/>
    <cellStyle name="Comma 2 4 5 9" xfId="4594"/>
    <cellStyle name="Comma 2 4 6" xfId="4595"/>
    <cellStyle name="Comma 2 4 6 2" xfId="4596"/>
    <cellStyle name="Comma 2 4 6 2 2" xfId="4597"/>
    <cellStyle name="Comma 2 4 6 2 2 2" xfId="4598"/>
    <cellStyle name="Comma 2 4 6 2 2 2 2" xfId="4599"/>
    <cellStyle name="Comma 2 4 6 2 2 2 3" xfId="4600"/>
    <cellStyle name="Comma 2 4 6 2 2 2 4" xfId="4601"/>
    <cellStyle name="Comma 2 4 6 2 2 3" xfId="4602"/>
    <cellStyle name="Comma 2 4 6 2 2 4" xfId="4603"/>
    <cellStyle name="Comma 2 4 6 2 2 5" xfId="4604"/>
    <cellStyle name="Comma 2 4 6 2 3" xfId="4605"/>
    <cellStyle name="Comma 2 4 6 2 3 2" xfId="4606"/>
    <cellStyle name="Comma 2 4 6 2 3 3" xfId="4607"/>
    <cellStyle name="Comma 2 4 6 2 3 4" xfId="4608"/>
    <cellStyle name="Comma 2 4 6 2 4" xfId="4609"/>
    <cellStyle name="Comma 2 4 6 2 5" xfId="4610"/>
    <cellStyle name="Comma 2 4 6 2 6" xfId="4611"/>
    <cellStyle name="Comma 2 4 6 3" xfId="4612"/>
    <cellStyle name="Comma 2 4 6 3 2" xfId="4613"/>
    <cellStyle name="Comma 2 4 6 3 2 2" xfId="4614"/>
    <cellStyle name="Comma 2 4 6 3 2 2 2" xfId="4615"/>
    <cellStyle name="Comma 2 4 6 3 2 2 3" xfId="4616"/>
    <cellStyle name="Comma 2 4 6 3 2 2 4" xfId="4617"/>
    <cellStyle name="Comma 2 4 6 3 2 3" xfId="4618"/>
    <cellStyle name="Comma 2 4 6 3 2 4" xfId="4619"/>
    <cellStyle name="Comma 2 4 6 3 2 5" xfId="4620"/>
    <cellStyle name="Comma 2 4 6 3 3" xfId="4621"/>
    <cellStyle name="Comma 2 4 6 3 3 2" xfId="4622"/>
    <cellStyle name="Comma 2 4 6 3 3 3" xfId="4623"/>
    <cellStyle name="Comma 2 4 6 3 3 4" xfId="4624"/>
    <cellStyle name="Comma 2 4 6 3 4" xfId="4625"/>
    <cellStyle name="Comma 2 4 6 3 5" xfId="4626"/>
    <cellStyle name="Comma 2 4 6 3 6" xfId="4627"/>
    <cellStyle name="Comma 2 4 6 4" xfId="4628"/>
    <cellStyle name="Comma 2 4 6 4 2" xfId="4629"/>
    <cellStyle name="Comma 2 4 6 4 2 2" xfId="4630"/>
    <cellStyle name="Comma 2 4 6 4 2 3" xfId="4631"/>
    <cellStyle name="Comma 2 4 6 4 2 4" xfId="4632"/>
    <cellStyle name="Comma 2 4 6 4 3" xfId="4633"/>
    <cellStyle name="Comma 2 4 6 4 4" xfId="4634"/>
    <cellStyle name="Comma 2 4 6 4 5" xfId="4635"/>
    <cellStyle name="Comma 2 4 6 5" xfId="4636"/>
    <cellStyle name="Comma 2 4 6 5 2" xfId="4637"/>
    <cellStyle name="Comma 2 4 6 5 3" xfId="4638"/>
    <cellStyle name="Comma 2 4 6 5 4" xfId="4639"/>
    <cellStyle name="Comma 2 4 6 6" xfId="4640"/>
    <cellStyle name="Comma 2 4 6 7" xfId="4641"/>
    <cellStyle name="Comma 2 4 6 8" xfId="4642"/>
    <cellStyle name="Comma 2 4 7" xfId="4643"/>
    <cellStyle name="Comma 2 4 7 2" xfId="4644"/>
    <cellStyle name="Comma 2 4 7 2 2" xfId="4645"/>
    <cellStyle name="Comma 2 4 7 2 2 2" xfId="4646"/>
    <cellStyle name="Comma 2 4 7 2 2 2 2" xfId="4647"/>
    <cellStyle name="Comma 2 4 7 2 2 2 3" xfId="4648"/>
    <cellStyle name="Comma 2 4 7 2 2 2 4" xfId="4649"/>
    <cellStyle name="Comma 2 4 7 2 2 3" xfId="4650"/>
    <cellStyle name="Comma 2 4 7 2 2 4" xfId="4651"/>
    <cellStyle name="Comma 2 4 7 2 2 5" xfId="4652"/>
    <cellStyle name="Comma 2 4 7 2 3" xfId="4653"/>
    <cellStyle name="Comma 2 4 7 2 3 2" xfId="4654"/>
    <cellStyle name="Comma 2 4 7 2 3 3" xfId="4655"/>
    <cellStyle name="Comma 2 4 7 2 3 4" xfId="4656"/>
    <cellStyle name="Comma 2 4 7 2 4" xfId="4657"/>
    <cellStyle name="Comma 2 4 7 2 5" xfId="4658"/>
    <cellStyle name="Comma 2 4 7 2 6" xfId="4659"/>
    <cellStyle name="Comma 2 4 7 3" xfId="4660"/>
    <cellStyle name="Comma 2 4 7 3 2" xfId="4661"/>
    <cellStyle name="Comma 2 4 7 3 2 2" xfId="4662"/>
    <cellStyle name="Comma 2 4 7 3 2 2 2" xfId="4663"/>
    <cellStyle name="Comma 2 4 7 3 2 2 3" xfId="4664"/>
    <cellStyle name="Comma 2 4 7 3 2 2 4" xfId="4665"/>
    <cellStyle name="Comma 2 4 7 3 2 3" xfId="4666"/>
    <cellStyle name="Comma 2 4 7 3 2 4" xfId="4667"/>
    <cellStyle name="Comma 2 4 7 3 2 5" xfId="4668"/>
    <cellStyle name="Comma 2 4 7 3 3" xfId="4669"/>
    <cellStyle name="Comma 2 4 7 3 3 2" xfId="4670"/>
    <cellStyle name="Comma 2 4 7 3 3 3" xfId="4671"/>
    <cellStyle name="Comma 2 4 7 3 3 4" xfId="4672"/>
    <cellStyle name="Comma 2 4 7 3 4" xfId="4673"/>
    <cellStyle name="Comma 2 4 7 3 5" xfId="4674"/>
    <cellStyle name="Comma 2 4 7 3 6" xfId="4675"/>
    <cellStyle name="Comma 2 4 7 4" xfId="4676"/>
    <cellStyle name="Comma 2 4 7 4 2" xfId="4677"/>
    <cellStyle name="Comma 2 4 7 4 2 2" xfId="4678"/>
    <cellStyle name="Comma 2 4 7 4 2 3" xfId="4679"/>
    <cellStyle name="Comma 2 4 7 4 2 4" xfId="4680"/>
    <cellStyle name="Comma 2 4 7 4 3" xfId="4681"/>
    <cellStyle name="Comma 2 4 7 4 4" xfId="4682"/>
    <cellStyle name="Comma 2 4 7 4 5" xfId="4683"/>
    <cellStyle name="Comma 2 4 7 5" xfId="4684"/>
    <cellStyle name="Comma 2 4 7 5 2" xfId="4685"/>
    <cellStyle name="Comma 2 4 7 5 3" xfId="4686"/>
    <cellStyle name="Comma 2 4 7 5 4" xfId="4687"/>
    <cellStyle name="Comma 2 4 7 6" xfId="4688"/>
    <cellStyle name="Comma 2 4 7 7" xfId="4689"/>
    <cellStyle name="Comma 2 4 7 8" xfId="4690"/>
    <cellStyle name="Comma 2 4 8" xfId="4691"/>
    <cellStyle name="Comma 2 4 8 2" xfId="4692"/>
    <cellStyle name="Comma 2 4 8 2 2" xfId="4693"/>
    <cellStyle name="Comma 2 4 8 2 2 2" xfId="4694"/>
    <cellStyle name="Comma 2 4 8 2 2 3" xfId="4695"/>
    <cellStyle name="Comma 2 4 8 2 2 4" xfId="4696"/>
    <cellStyle name="Comma 2 4 8 2 3" xfId="4697"/>
    <cellStyle name="Comma 2 4 8 2 4" xfId="4698"/>
    <cellStyle name="Comma 2 4 8 2 5" xfId="4699"/>
    <cellStyle name="Comma 2 4 8 3" xfId="4700"/>
    <cellStyle name="Comma 2 4 8 3 2" xfId="4701"/>
    <cellStyle name="Comma 2 4 8 3 3" xfId="4702"/>
    <cellStyle name="Comma 2 4 8 3 4" xfId="4703"/>
    <cellStyle name="Comma 2 4 8 4" xfId="4704"/>
    <cellStyle name="Comma 2 4 8 5" xfId="4705"/>
    <cellStyle name="Comma 2 4 8 6" xfId="4706"/>
    <cellStyle name="Comma 2 4 9" xfId="4707"/>
    <cellStyle name="Comma 2 4 9 2" xfId="4708"/>
    <cellStyle name="Comma 2 4 9 2 2" xfId="4709"/>
    <cellStyle name="Comma 2 4 9 2 2 2" xfId="4710"/>
    <cellStyle name="Comma 2 4 9 2 2 3" xfId="4711"/>
    <cellStyle name="Comma 2 4 9 2 2 4" xfId="4712"/>
    <cellStyle name="Comma 2 4 9 2 3" xfId="4713"/>
    <cellStyle name="Comma 2 4 9 2 4" xfId="4714"/>
    <cellStyle name="Comma 2 4 9 2 5" xfId="4715"/>
    <cellStyle name="Comma 2 4 9 3" xfId="4716"/>
    <cellStyle name="Comma 2 4 9 3 2" xfId="4717"/>
    <cellStyle name="Comma 2 4 9 3 3" xfId="4718"/>
    <cellStyle name="Comma 2 4 9 3 4" xfId="4719"/>
    <cellStyle name="Comma 2 4 9 4" xfId="4720"/>
    <cellStyle name="Comma 2 4 9 5" xfId="4721"/>
    <cellStyle name="Comma 2 4 9 6" xfId="4722"/>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1" xfId="4735"/>
    <cellStyle name="Comma 2 5 2" xfId="4736"/>
    <cellStyle name="Comma 2 5 2 2" xfId="4737"/>
    <cellStyle name="Comma 2 5 2 3" xfId="4738"/>
    <cellStyle name="Comma 2 5 3" xfId="4739"/>
    <cellStyle name="Comma 2 5 3 2" xfId="4740"/>
    <cellStyle name="Comma 2 5 3 2 2" xfId="4741"/>
    <cellStyle name="Comma 2 5 3 2 2 2" xfId="4742"/>
    <cellStyle name="Comma 2 5 3 2 2 2 2" xfId="4743"/>
    <cellStyle name="Comma 2 5 3 2 2 2 3" xfId="4744"/>
    <cellStyle name="Comma 2 5 3 2 2 2 4" xfId="4745"/>
    <cellStyle name="Comma 2 5 3 2 2 3" xfId="4746"/>
    <cellStyle name="Comma 2 5 3 2 2 4" xfId="4747"/>
    <cellStyle name="Comma 2 5 3 2 2 5" xfId="4748"/>
    <cellStyle name="Comma 2 5 3 2 3" xfId="4749"/>
    <cellStyle name="Comma 2 5 3 2 3 2" xfId="4750"/>
    <cellStyle name="Comma 2 5 3 2 3 3" xfId="4751"/>
    <cellStyle name="Comma 2 5 3 2 3 4" xfId="4752"/>
    <cellStyle name="Comma 2 5 3 2 4" xfId="4753"/>
    <cellStyle name="Comma 2 5 3 2 5" xfId="4754"/>
    <cellStyle name="Comma 2 5 3 2 6" xfId="4755"/>
    <cellStyle name="Comma 2 5 3 3" xfId="4756"/>
    <cellStyle name="Comma 2 5 3 3 2" xfId="4757"/>
    <cellStyle name="Comma 2 5 3 3 2 2" xfId="4758"/>
    <cellStyle name="Comma 2 5 3 3 2 2 2" xfId="4759"/>
    <cellStyle name="Comma 2 5 3 3 2 2 3" xfId="4760"/>
    <cellStyle name="Comma 2 5 3 3 2 2 4" xfId="4761"/>
    <cellStyle name="Comma 2 5 3 3 2 3" xfId="4762"/>
    <cellStyle name="Comma 2 5 3 3 2 4" xfId="4763"/>
    <cellStyle name="Comma 2 5 3 3 2 5" xfId="4764"/>
    <cellStyle name="Comma 2 5 3 3 3" xfId="4765"/>
    <cellStyle name="Comma 2 5 3 3 3 2" xfId="4766"/>
    <cellStyle name="Comma 2 5 3 3 3 3" xfId="4767"/>
    <cellStyle name="Comma 2 5 3 3 3 4" xfId="4768"/>
    <cellStyle name="Comma 2 5 3 3 4" xfId="4769"/>
    <cellStyle name="Comma 2 5 3 3 5" xfId="4770"/>
    <cellStyle name="Comma 2 5 3 3 6" xfId="4771"/>
    <cellStyle name="Comma 2 5 3 4" xfId="4772"/>
    <cellStyle name="Comma 2 5 3 4 2" xfId="4773"/>
    <cellStyle name="Comma 2 5 3 4 2 2" xfId="4774"/>
    <cellStyle name="Comma 2 5 3 4 2 3" xfId="4775"/>
    <cellStyle name="Comma 2 5 3 4 2 4" xfId="4776"/>
    <cellStyle name="Comma 2 5 3 4 3" xfId="4777"/>
    <cellStyle name="Comma 2 5 3 4 4" xfId="4778"/>
    <cellStyle name="Comma 2 5 3 4 5" xfId="4779"/>
    <cellStyle name="Comma 2 5 3 5" xfId="4780"/>
    <cellStyle name="Comma 2 5 3 5 2" xfId="4781"/>
    <cellStyle name="Comma 2 5 3 5 3" xfId="4782"/>
    <cellStyle name="Comma 2 5 3 5 4" xfId="4783"/>
    <cellStyle name="Comma 2 5 3 6" xfId="4784"/>
    <cellStyle name="Comma 2 5 3 7" xfId="4785"/>
    <cellStyle name="Comma 2 5 3 8" xfId="4786"/>
    <cellStyle name="Comma 2 5 4" xfId="4787"/>
    <cellStyle name="Comma 2 5 4 2" xfId="4788"/>
    <cellStyle name="Comma 2 5 4 2 2" xfId="4789"/>
    <cellStyle name="Comma 2 5 4 2 2 2" xfId="4790"/>
    <cellStyle name="Comma 2 5 4 2 2 3" xfId="4791"/>
    <cellStyle name="Comma 2 5 4 2 2 4" xfId="4792"/>
    <cellStyle name="Comma 2 5 4 2 3" xfId="4793"/>
    <cellStyle name="Comma 2 5 4 2 4" xfId="4794"/>
    <cellStyle name="Comma 2 5 4 2 5" xfId="4795"/>
    <cellStyle name="Comma 2 5 4 3" xfId="4796"/>
    <cellStyle name="Comma 2 5 4 3 2" xfId="4797"/>
    <cellStyle name="Comma 2 5 4 3 3" xfId="4798"/>
    <cellStyle name="Comma 2 5 4 3 4" xfId="4799"/>
    <cellStyle name="Comma 2 5 4 4" xfId="4800"/>
    <cellStyle name="Comma 2 5 4 5" xfId="4801"/>
    <cellStyle name="Comma 2 5 4 6" xfId="4802"/>
    <cellStyle name="Comma 2 5 5" xfId="4803"/>
    <cellStyle name="Comma 2 5 5 2" xfId="4804"/>
    <cellStyle name="Comma 2 5 5 2 2" xfId="4805"/>
    <cellStyle name="Comma 2 5 5 2 2 2" xfId="4806"/>
    <cellStyle name="Comma 2 5 5 2 2 3" xfId="4807"/>
    <cellStyle name="Comma 2 5 5 2 2 4" xfId="4808"/>
    <cellStyle name="Comma 2 5 5 2 3" xfId="4809"/>
    <cellStyle name="Comma 2 5 5 2 4" xfId="4810"/>
    <cellStyle name="Comma 2 5 5 2 5" xfId="4811"/>
    <cellStyle name="Comma 2 5 5 3" xfId="4812"/>
    <cellStyle name="Comma 2 5 5 3 2" xfId="4813"/>
    <cellStyle name="Comma 2 5 5 3 3" xfId="4814"/>
    <cellStyle name="Comma 2 5 5 3 4" xfId="4815"/>
    <cellStyle name="Comma 2 5 5 4" xfId="4816"/>
    <cellStyle name="Comma 2 5 5 5" xfId="4817"/>
    <cellStyle name="Comma 2 5 5 6" xfId="4818"/>
    <cellStyle name="Comma 2 5 6" xfId="4819"/>
    <cellStyle name="Comma 2 5 7" xfId="4820"/>
    <cellStyle name="Comma 2 5 7 2" xfId="4821"/>
    <cellStyle name="Comma 2 5 7 2 2" xfId="4822"/>
    <cellStyle name="Comma 2 5 7 2 3" xfId="4823"/>
    <cellStyle name="Comma 2 5 7 2 4" xfId="4824"/>
    <cellStyle name="Comma 2 5 7 3" xfId="4825"/>
    <cellStyle name="Comma 2 5 7 4" xfId="4826"/>
    <cellStyle name="Comma 2 5 7 5" xfId="4827"/>
    <cellStyle name="Comma 2 5 8" xfId="4828"/>
    <cellStyle name="Comma 2 5 8 2" xfId="4829"/>
    <cellStyle name="Comma 2 5 8 3" xfId="4830"/>
    <cellStyle name="Comma 2 5 8 4" xfId="4831"/>
    <cellStyle name="Comma 2 5 9" xfId="4832"/>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1" xfId="4845"/>
    <cellStyle name="Comma 2 6 2" xfId="4846"/>
    <cellStyle name="Comma 2 6 2 2" xfId="4847"/>
    <cellStyle name="Comma 2 6 2 3" xfId="4848"/>
    <cellStyle name="Comma 2 6 3" xfId="4849"/>
    <cellStyle name="Comma 2 6 3 2" xfId="4850"/>
    <cellStyle name="Comma 2 6 3 2 2" xfId="4851"/>
    <cellStyle name="Comma 2 6 3 2 2 2" xfId="4852"/>
    <cellStyle name="Comma 2 6 3 2 2 2 2" xfId="4853"/>
    <cellStyle name="Comma 2 6 3 2 2 2 3" xfId="4854"/>
    <cellStyle name="Comma 2 6 3 2 2 2 4" xfId="4855"/>
    <cellStyle name="Comma 2 6 3 2 2 3" xfId="4856"/>
    <cellStyle name="Comma 2 6 3 2 2 4" xfId="4857"/>
    <cellStyle name="Comma 2 6 3 2 2 5" xfId="4858"/>
    <cellStyle name="Comma 2 6 3 2 3" xfId="4859"/>
    <cellStyle name="Comma 2 6 3 2 3 2" xfId="4860"/>
    <cellStyle name="Comma 2 6 3 2 3 3" xfId="4861"/>
    <cellStyle name="Comma 2 6 3 2 3 4" xfId="4862"/>
    <cellStyle name="Comma 2 6 3 2 4" xfId="4863"/>
    <cellStyle name="Comma 2 6 3 2 5" xfId="4864"/>
    <cellStyle name="Comma 2 6 3 2 6" xfId="4865"/>
    <cellStyle name="Comma 2 6 3 3" xfId="4866"/>
    <cellStyle name="Comma 2 6 3 3 2" xfId="4867"/>
    <cellStyle name="Comma 2 6 3 3 2 2" xfId="4868"/>
    <cellStyle name="Comma 2 6 3 3 2 2 2" xfId="4869"/>
    <cellStyle name="Comma 2 6 3 3 2 2 3" xfId="4870"/>
    <cellStyle name="Comma 2 6 3 3 2 2 4" xfId="4871"/>
    <cellStyle name="Comma 2 6 3 3 2 3" xfId="4872"/>
    <cellStyle name="Comma 2 6 3 3 2 4" xfId="4873"/>
    <cellStyle name="Comma 2 6 3 3 2 5" xfId="4874"/>
    <cellStyle name="Comma 2 6 3 3 3" xfId="4875"/>
    <cellStyle name="Comma 2 6 3 3 3 2" xfId="4876"/>
    <cellStyle name="Comma 2 6 3 3 3 3" xfId="4877"/>
    <cellStyle name="Comma 2 6 3 3 3 4" xfId="4878"/>
    <cellStyle name="Comma 2 6 3 3 4" xfId="4879"/>
    <cellStyle name="Comma 2 6 3 3 5" xfId="4880"/>
    <cellStyle name="Comma 2 6 3 3 6" xfId="4881"/>
    <cellStyle name="Comma 2 6 3 4" xfId="4882"/>
    <cellStyle name="Comma 2 6 3 4 2" xfId="4883"/>
    <cellStyle name="Comma 2 6 3 4 2 2" xfId="4884"/>
    <cellStyle name="Comma 2 6 3 4 2 3" xfId="4885"/>
    <cellStyle name="Comma 2 6 3 4 2 4" xfId="4886"/>
    <cellStyle name="Comma 2 6 3 4 3" xfId="4887"/>
    <cellStyle name="Comma 2 6 3 4 4" xfId="4888"/>
    <cellStyle name="Comma 2 6 3 4 5" xfId="4889"/>
    <cellStyle name="Comma 2 6 3 5" xfId="4890"/>
    <cellStyle name="Comma 2 6 3 5 2" xfId="4891"/>
    <cellStyle name="Comma 2 6 3 5 3" xfId="4892"/>
    <cellStyle name="Comma 2 6 3 5 4" xfId="4893"/>
    <cellStyle name="Comma 2 6 3 6" xfId="4894"/>
    <cellStyle name="Comma 2 6 3 7" xfId="4895"/>
    <cellStyle name="Comma 2 6 3 8" xfId="4896"/>
    <cellStyle name="Comma 2 6 4" xfId="4897"/>
    <cellStyle name="Comma 2 6 4 2" xfId="4898"/>
    <cellStyle name="Comma 2 6 4 2 2" xfId="4899"/>
    <cellStyle name="Comma 2 6 4 2 2 2" xfId="4900"/>
    <cellStyle name="Comma 2 6 4 2 2 3" xfId="4901"/>
    <cellStyle name="Comma 2 6 4 2 2 4" xfId="4902"/>
    <cellStyle name="Comma 2 6 4 2 3" xfId="4903"/>
    <cellStyle name="Comma 2 6 4 2 4" xfId="4904"/>
    <cellStyle name="Comma 2 6 4 2 5" xfId="4905"/>
    <cellStyle name="Comma 2 6 4 3" xfId="4906"/>
    <cellStyle name="Comma 2 6 4 3 2" xfId="4907"/>
    <cellStyle name="Comma 2 6 4 3 3" xfId="4908"/>
    <cellStyle name="Comma 2 6 4 3 4" xfId="4909"/>
    <cellStyle name="Comma 2 6 4 4" xfId="4910"/>
    <cellStyle name="Comma 2 6 4 5" xfId="4911"/>
    <cellStyle name="Comma 2 6 4 6" xfId="4912"/>
    <cellStyle name="Comma 2 6 5" xfId="4913"/>
    <cellStyle name="Comma 2 6 5 2" xfId="4914"/>
    <cellStyle name="Comma 2 6 5 2 2" xfId="4915"/>
    <cellStyle name="Comma 2 6 5 2 2 2" xfId="4916"/>
    <cellStyle name="Comma 2 6 5 2 2 3" xfId="4917"/>
    <cellStyle name="Comma 2 6 5 2 2 4" xfId="4918"/>
    <cellStyle name="Comma 2 6 5 2 3" xfId="4919"/>
    <cellStyle name="Comma 2 6 5 2 4" xfId="4920"/>
    <cellStyle name="Comma 2 6 5 2 5" xfId="4921"/>
    <cellStyle name="Comma 2 6 5 3" xfId="4922"/>
    <cellStyle name="Comma 2 6 5 3 2" xfId="4923"/>
    <cellStyle name="Comma 2 6 5 3 3" xfId="4924"/>
    <cellStyle name="Comma 2 6 5 3 4" xfId="4925"/>
    <cellStyle name="Comma 2 6 5 4" xfId="4926"/>
    <cellStyle name="Comma 2 6 5 5" xfId="4927"/>
    <cellStyle name="Comma 2 6 5 6" xfId="4928"/>
    <cellStyle name="Comma 2 6 6" xfId="4929"/>
    <cellStyle name="Comma 2 6 7" xfId="4930"/>
    <cellStyle name="Comma 2 6 7 2" xfId="4931"/>
    <cellStyle name="Comma 2 6 7 2 2" xfId="4932"/>
    <cellStyle name="Comma 2 6 7 2 3" xfId="4933"/>
    <cellStyle name="Comma 2 6 7 2 4" xfId="4934"/>
    <cellStyle name="Comma 2 6 7 3" xfId="4935"/>
    <cellStyle name="Comma 2 6 7 4" xfId="4936"/>
    <cellStyle name="Comma 2 6 7 5" xfId="4937"/>
    <cellStyle name="Comma 2 6 8" xfId="4938"/>
    <cellStyle name="Comma 2 6 8 2" xfId="4939"/>
    <cellStyle name="Comma 2 6 8 3" xfId="4940"/>
    <cellStyle name="Comma 2 6 8 4" xfId="4941"/>
    <cellStyle name="Comma 2 6 9" xfId="4942"/>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3" xfId="4957"/>
    <cellStyle name="Comma 2 7 2 2 4" xfId="4958"/>
    <cellStyle name="Comma 2 7 2 3" xfId="4959"/>
    <cellStyle name="Comma 2 7 2 3 2" xfId="4960"/>
    <cellStyle name="Comma 2 7 2 3 3" xfId="4961"/>
    <cellStyle name="Comma 2 7 2 3 4" xfId="4962"/>
    <cellStyle name="Comma 2 7 2 4" xfId="4963"/>
    <cellStyle name="Comma 2 7 2 4 2" xfId="4964"/>
    <cellStyle name="Comma 2 7 2 4 3" xfId="4965"/>
    <cellStyle name="Comma 2 7 2 4 4" xfId="4966"/>
    <cellStyle name="Comma 2 7 2 5" xfId="4967"/>
    <cellStyle name="Comma 2 7 2 6" xfId="4968"/>
    <cellStyle name="Comma 2 7 3" xfId="4969"/>
    <cellStyle name="Comma 2 7 4" xfId="4970"/>
    <cellStyle name="Comma 2 7 5" xfId="4971"/>
    <cellStyle name="Comma 2 7 6" xfId="4972"/>
    <cellStyle name="Comma 2 7 7" xfId="4973"/>
    <cellStyle name="Comma 2 7 7 2" xfId="4974"/>
    <cellStyle name="Comma 2 7 7 3" xfId="4975"/>
    <cellStyle name="Comma 2 7 7 4" xfId="4976"/>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3" xfId="4990"/>
    <cellStyle name="Comma 2 8 3" xfId="4991"/>
    <cellStyle name="Comma 2 8 3 2" xfId="4992"/>
    <cellStyle name="Comma 2 8 4" xfId="4993"/>
    <cellStyle name="Comma 2 8 5" xfId="4994"/>
    <cellStyle name="Comma 2 8 6" xfId="4995"/>
    <cellStyle name="Comma 2 8 6 2" xfId="4996"/>
    <cellStyle name="Comma 2 8 6 3" xfId="4997"/>
    <cellStyle name="Comma 2 8 6 4" xfId="4998"/>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3" xfId="5012"/>
    <cellStyle name="Comma 2 9 4" xfId="5013"/>
    <cellStyle name="Comma 2 9 5" xfId="5014"/>
    <cellStyle name="Comma 2 9 5 2" xfId="5015"/>
    <cellStyle name="Comma 2 9 5 3" xfId="5016"/>
    <cellStyle name="Comma 2 9 5 4" xfId="5017"/>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0" xfId="5028"/>
    <cellStyle name="Comma 20 10" xfId="5029"/>
    <cellStyle name="Comma 20 11" xfId="5030"/>
    <cellStyle name="Comma 20 12" xfId="5031"/>
    <cellStyle name="Comma 20 2" xfId="5032"/>
    <cellStyle name="Comma 20 2 2" xfId="5033"/>
    <cellStyle name="Comma 20 2 3" xfId="5034"/>
    <cellStyle name="Comma 20 2 4" xfId="5035"/>
    <cellStyle name="Comma 20 2 5" xfId="5036"/>
    <cellStyle name="Comma 20 2 6" xfId="5037"/>
    <cellStyle name="Comma 20 2 7" xfId="5038"/>
    <cellStyle name="Comma 20 3" xfId="5039"/>
    <cellStyle name="Comma 20 3 2" xfId="5040"/>
    <cellStyle name="Comma 20 3 3" xfId="5041"/>
    <cellStyle name="Comma 20 3 4" xfId="5042"/>
    <cellStyle name="Comma 20 3 5" xfId="5043"/>
    <cellStyle name="Comma 20 3 6" xfId="5044"/>
    <cellStyle name="Comma 20 4" xfId="5045"/>
    <cellStyle name="Comma 20 4 2" xfId="5046"/>
    <cellStyle name="Comma 20 4 3" xfId="5047"/>
    <cellStyle name="Comma 20 4 4" xfId="5048"/>
    <cellStyle name="Comma 20 4 5" xfId="5049"/>
    <cellStyle name="Comma 20 4 6" xfId="5050"/>
    <cellStyle name="Comma 20 5" xfId="5051"/>
    <cellStyle name="Comma 20 5 2" xfId="5052"/>
    <cellStyle name="Comma 20 5 3" xfId="5053"/>
    <cellStyle name="Comma 20 5 4" xfId="5054"/>
    <cellStyle name="Comma 20 5 5" xfId="5055"/>
    <cellStyle name="Comma 20 5 6" xfId="5056"/>
    <cellStyle name="Comma 20 6" xfId="5057"/>
    <cellStyle name="Comma 20 7" xfId="5058"/>
    <cellStyle name="Comma 20 8" xfId="5059"/>
    <cellStyle name="Comma 20 9" xfId="5060"/>
    <cellStyle name="Comma 21" xfId="5061"/>
    <cellStyle name="Comma 21 2" xfId="5062"/>
    <cellStyle name="Comma 21 2 2" xfId="5063"/>
    <cellStyle name="Comma 21 3" xfId="5064"/>
    <cellStyle name="Comma 22" xfId="5065"/>
    <cellStyle name="Comma 22 2" xfId="5066"/>
    <cellStyle name="Comma 22 2 2" xfId="5067"/>
    <cellStyle name="Comma 22 3" xfId="5068"/>
    <cellStyle name="Comma 23" xfId="5069"/>
    <cellStyle name="Comma 23 2" xfId="5070"/>
    <cellStyle name="Comma 24" xfId="5071"/>
    <cellStyle name="Comma 24 2" xfId="5072"/>
    <cellStyle name="Comma 25" xfId="5073"/>
    <cellStyle name="Comma 25 2" xfId="5074"/>
    <cellStyle name="Comma 26" xfId="5075"/>
    <cellStyle name="Comma 26 2" xfId="5076"/>
    <cellStyle name="Comma 26 2 2" xfId="5077"/>
    <cellStyle name="Comma 26 3" xfId="5078"/>
    <cellStyle name="Comma 26 4" xfId="5079"/>
    <cellStyle name="Comma 27" xfId="5080"/>
    <cellStyle name="Comma 27 2" xfId="5081"/>
    <cellStyle name="Comma 27 2 2" xfId="5082"/>
    <cellStyle name="Comma 27 3" xfId="5083"/>
    <cellStyle name="Comma 27 4" xfId="5084"/>
    <cellStyle name="Comma 28" xfId="5085"/>
    <cellStyle name="Comma 28 2" xfId="5086"/>
    <cellStyle name="Comma 28 2 2" xfId="5087"/>
    <cellStyle name="Comma 28 3" xfId="5088"/>
    <cellStyle name="Comma 28 4" xfId="5089"/>
    <cellStyle name="Comma 29" xfId="5090"/>
    <cellStyle name="Comma 29 2" xfId="5091"/>
    <cellStyle name="Comma 29 2 2" xfId="5092"/>
    <cellStyle name="Comma 29 3" xfId="5093"/>
    <cellStyle name="Comma 29 4" xfId="5094"/>
    <cellStyle name="Comma 3" xfId="2"/>
    <cellStyle name="Comma 3 10" xfId="5095"/>
    <cellStyle name="Comma 3 10 2" xfId="5096"/>
    <cellStyle name="Comma 3 10 3" xfId="5097"/>
    <cellStyle name="Comma 3 10 4" xfId="5098"/>
    <cellStyle name="Comma 3 11" xfId="5099"/>
    <cellStyle name="Comma 3 11 2" xfId="5100"/>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3" xfId="5121"/>
    <cellStyle name="Comma 3 2 2 3 2" xfId="5122"/>
    <cellStyle name="Comma 3 2 3" xfId="5123"/>
    <cellStyle name="Comma 3 2 3 2" xfId="5124"/>
    <cellStyle name="Comma 3 2 4" xfId="5125"/>
    <cellStyle name="Comma 3 2 5" xfId="5126"/>
    <cellStyle name="Comma 3 2 5 2" xfId="5127"/>
    <cellStyle name="Comma 3 2 5 2 2" xfId="5128"/>
    <cellStyle name="Comma 3 2 5 2 2 2" xfId="5129"/>
    <cellStyle name="Comma 3 2 5 2 2 3" xfId="5130"/>
    <cellStyle name="Comma 3 2 5 2 2 4" xfId="5131"/>
    <cellStyle name="Comma 3 2 5 2 3" xfId="5132"/>
    <cellStyle name="Comma 3 2 5 2 4" xfId="5133"/>
    <cellStyle name="Comma 3 2 5 2 5" xfId="5134"/>
    <cellStyle name="Comma 3 2 5 3" xfId="5135"/>
    <cellStyle name="Comma 3 2 5 3 2" xfId="5136"/>
    <cellStyle name="Comma 3 2 5 3 3" xfId="5137"/>
    <cellStyle name="Comma 3 2 5 3 4" xfId="5138"/>
    <cellStyle name="Comma 3 2 5 4" xfId="5139"/>
    <cellStyle name="Comma 3 2 5 5" xfId="5140"/>
    <cellStyle name="Comma 3 2 5 6" xfId="5141"/>
    <cellStyle name="Comma 3 2 6" xfId="5142"/>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3" xfId="5165"/>
    <cellStyle name="Comma 3 3 4" xfId="5166"/>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3" xfId="5189"/>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3" xfId="5223"/>
    <cellStyle name="Comma 3 52 2 2 2 4" xfId="5224"/>
    <cellStyle name="Comma 3 52 2 2 3" xfId="5225"/>
    <cellStyle name="Comma 3 52 2 2 4" xfId="5226"/>
    <cellStyle name="Comma 3 52 2 2 5" xfId="5227"/>
    <cellStyle name="Comma 3 52 2 3" xfId="5228"/>
    <cellStyle name="Comma 3 52 2 4" xfId="5229"/>
    <cellStyle name="Comma 3 52 2 4 2" xfId="5230"/>
    <cellStyle name="Comma 3 52 2 4 3" xfId="5231"/>
    <cellStyle name="Comma 3 52 2 4 4" xfId="5232"/>
    <cellStyle name="Comma 3 52 2 5" xfId="5233"/>
    <cellStyle name="Comma 3 52 2 6" xfId="5234"/>
    <cellStyle name="Comma 3 52 2 7" xfId="5235"/>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9" xfId="5309"/>
    <cellStyle name="Comma 3 9 2" xfId="5310"/>
    <cellStyle name="Comma 3 9 2 2" xfId="5311"/>
    <cellStyle name="Comma 30" xfId="5312"/>
    <cellStyle name="Comma 30 2" xfId="5313"/>
    <cellStyle name="Comma 31" xfId="5314"/>
    <cellStyle name="Comma 31 2" xfId="5315"/>
    <cellStyle name="Comma 31 2 2" xfId="5316"/>
    <cellStyle name="Comma 31 3" xfId="5317"/>
    <cellStyle name="Comma 32" xfId="5318"/>
    <cellStyle name="Comma 32 2" xfId="5319"/>
    <cellStyle name="Comma 33" xfId="5320"/>
    <cellStyle name="Comma 33 2" xfId="5321"/>
    <cellStyle name="Comma 34" xfId="5322"/>
    <cellStyle name="Comma 34 10" xfId="5323"/>
    <cellStyle name="Comma 34 2" xfId="5324"/>
    <cellStyle name="Comma 34 2 2" xfId="5325"/>
    <cellStyle name="Comma 34 2 2 2" xfId="5326"/>
    <cellStyle name="Comma 34 2 2 2 2" xfId="5327"/>
    <cellStyle name="Comma 34 2 2 2 2 2" xfId="5328"/>
    <cellStyle name="Comma 34 2 2 2 2 3" xfId="5329"/>
    <cellStyle name="Comma 34 2 2 2 2 4" xfId="5330"/>
    <cellStyle name="Comma 34 2 2 2 3" xfId="5331"/>
    <cellStyle name="Comma 34 2 2 2 4" xfId="5332"/>
    <cellStyle name="Comma 34 2 2 2 5" xfId="5333"/>
    <cellStyle name="Comma 34 2 2 3" xfId="5334"/>
    <cellStyle name="Comma 34 2 2 4" xfId="5335"/>
    <cellStyle name="Comma 34 2 2 4 2" xfId="5336"/>
    <cellStyle name="Comma 34 2 2 4 3" xfId="5337"/>
    <cellStyle name="Comma 34 2 2 4 4" xfId="5338"/>
    <cellStyle name="Comma 34 2 2 5" xfId="5339"/>
    <cellStyle name="Comma 34 2 2 6" xfId="5340"/>
    <cellStyle name="Comma 34 2 2 7" xfId="5341"/>
    <cellStyle name="Comma 34 2 3" xfId="5342"/>
    <cellStyle name="Comma 34 2 3 2" xfId="5343"/>
    <cellStyle name="Comma 34 2 3 2 2" xfId="5344"/>
    <cellStyle name="Comma 34 2 3 2 2 2" xfId="5345"/>
    <cellStyle name="Comma 34 2 3 2 2 3" xfId="5346"/>
    <cellStyle name="Comma 34 2 3 2 2 4" xfId="5347"/>
    <cellStyle name="Comma 34 2 3 2 3" xfId="5348"/>
    <cellStyle name="Comma 34 2 3 2 4" xfId="5349"/>
    <cellStyle name="Comma 34 2 3 2 5" xfId="5350"/>
    <cellStyle name="Comma 34 2 3 3" xfId="5351"/>
    <cellStyle name="Comma 34 2 3 3 2" xfId="5352"/>
    <cellStyle name="Comma 34 2 3 3 3" xfId="5353"/>
    <cellStyle name="Comma 34 2 3 3 4" xfId="5354"/>
    <cellStyle name="Comma 34 2 3 4" xfId="5355"/>
    <cellStyle name="Comma 34 2 3 5" xfId="5356"/>
    <cellStyle name="Comma 34 2 3 6" xfId="5357"/>
    <cellStyle name="Comma 34 2 4" xfId="5358"/>
    <cellStyle name="Comma 34 2 4 2" xfId="5359"/>
    <cellStyle name="Comma 34 2 4 2 2" xfId="5360"/>
    <cellStyle name="Comma 34 2 4 2 3" xfId="5361"/>
    <cellStyle name="Comma 34 2 4 2 4" xfId="5362"/>
    <cellStyle name="Comma 34 2 4 3" xfId="5363"/>
    <cellStyle name="Comma 34 2 4 4" xfId="5364"/>
    <cellStyle name="Comma 34 2 4 5" xfId="5365"/>
    <cellStyle name="Comma 34 2 5" xfId="5366"/>
    <cellStyle name="Comma 34 2 6" xfId="5367"/>
    <cellStyle name="Comma 34 2 6 2" xfId="5368"/>
    <cellStyle name="Comma 34 2 6 3" xfId="5369"/>
    <cellStyle name="Comma 34 2 6 4" xfId="5370"/>
    <cellStyle name="Comma 34 2 7" xfId="5371"/>
    <cellStyle name="Comma 34 2 8" xfId="5372"/>
    <cellStyle name="Comma 34 2 9" xfId="5373"/>
    <cellStyle name="Comma 34 3" xfId="5374"/>
    <cellStyle name="Comma 34 3 2" xfId="5375"/>
    <cellStyle name="Comma 34 3 2 2" xfId="5376"/>
    <cellStyle name="Comma 34 3 2 2 2" xfId="5377"/>
    <cellStyle name="Comma 34 3 2 2 3" xfId="5378"/>
    <cellStyle name="Comma 34 3 2 2 4" xfId="5379"/>
    <cellStyle name="Comma 34 3 2 3" xfId="5380"/>
    <cellStyle name="Comma 34 3 2 4" xfId="5381"/>
    <cellStyle name="Comma 34 3 2 5" xfId="5382"/>
    <cellStyle name="Comma 34 3 3" xfId="5383"/>
    <cellStyle name="Comma 34 3 4" xfId="5384"/>
    <cellStyle name="Comma 34 3 4 2" xfId="5385"/>
    <cellStyle name="Comma 34 3 4 3" xfId="5386"/>
    <cellStyle name="Comma 34 3 4 4" xfId="5387"/>
    <cellStyle name="Comma 34 3 5" xfId="5388"/>
    <cellStyle name="Comma 34 3 6" xfId="5389"/>
    <cellStyle name="Comma 34 3 7" xfId="5390"/>
    <cellStyle name="Comma 34 4" xfId="5391"/>
    <cellStyle name="Comma 34 4 2" xfId="5392"/>
    <cellStyle name="Comma 34 4 2 2" xfId="5393"/>
    <cellStyle name="Comma 34 4 2 2 2" xfId="5394"/>
    <cellStyle name="Comma 34 4 2 2 3" xfId="5395"/>
    <cellStyle name="Comma 34 4 2 2 4" xfId="5396"/>
    <cellStyle name="Comma 34 4 2 3" xfId="5397"/>
    <cellStyle name="Comma 34 4 2 4" xfId="5398"/>
    <cellStyle name="Comma 34 4 2 5" xfId="5399"/>
    <cellStyle name="Comma 34 4 3" xfId="5400"/>
    <cellStyle name="Comma 34 4 3 2" xfId="5401"/>
    <cellStyle name="Comma 34 4 3 3" xfId="5402"/>
    <cellStyle name="Comma 34 4 3 4" xfId="5403"/>
    <cellStyle name="Comma 34 4 4" xfId="5404"/>
    <cellStyle name="Comma 34 4 5" xfId="5405"/>
    <cellStyle name="Comma 34 4 6" xfId="5406"/>
    <cellStyle name="Comma 34 5" xfId="5407"/>
    <cellStyle name="Comma 34 6" xfId="5408"/>
    <cellStyle name="Comma 34 6 2" xfId="5409"/>
    <cellStyle name="Comma 34 6 2 2" xfId="5410"/>
    <cellStyle name="Comma 34 6 2 3" xfId="5411"/>
    <cellStyle name="Comma 34 6 2 4" xfId="5412"/>
    <cellStyle name="Comma 34 6 3" xfId="5413"/>
    <cellStyle name="Comma 34 6 4" xfId="5414"/>
    <cellStyle name="Comma 34 6 5" xfId="5415"/>
    <cellStyle name="Comma 34 7" xfId="5416"/>
    <cellStyle name="Comma 34 7 2" xfId="5417"/>
    <cellStyle name="Comma 34 7 3" xfId="5418"/>
    <cellStyle name="Comma 34 7 4" xfId="5419"/>
    <cellStyle name="Comma 34 8" xfId="5420"/>
    <cellStyle name="Comma 34 9" xfId="5421"/>
    <cellStyle name="Comma 35" xfId="5422"/>
    <cellStyle name="Comma 35 2" xfId="5423"/>
    <cellStyle name="Comma 35 2 2" xfId="5424"/>
    <cellStyle name="Comma 35 2 2 2" xfId="5425"/>
    <cellStyle name="Comma 35 2 2 3" xfId="5426"/>
    <cellStyle name="Comma 35 2 2 3 2" xfId="5427"/>
    <cellStyle name="Comma 35 2 2 3 3" xfId="5428"/>
    <cellStyle name="Comma 35 2 2 3 4" xfId="5429"/>
    <cellStyle name="Comma 35 2 2 4" xfId="5430"/>
    <cellStyle name="Comma 35 2 2 5" xfId="5431"/>
    <cellStyle name="Comma 35 2 2 6" xfId="5432"/>
    <cellStyle name="Comma 35 2 3" xfId="5433"/>
    <cellStyle name="Comma 35 2 4" xfId="5434"/>
    <cellStyle name="Comma 35 2 4 2" xfId="5435"/>
    <cellStyle name="Comma 35 2 4 3" xfId="5436"/>
    <cellStyle name="Comma 35 2 4 4" xfId="5437"/>
    <cellStyle name="Comma 35 2 5" xfId="5438"/>
    <cellStyle name="Comma 35 2 6" xfId="5439"/>
    <cellStyle name="Comma 35 2 7" xfId="5440"/>
    <cellStyle name="Comma 35 3" xfId="5441"/>
    <cellStyle name="Comma 35 4" xfId="5442"/>
    <cellStyle name="Comma 35 4 2" xfId="5443"/>
    <cellStyle name="Comma 35 4 2 2" xfId="5444"/>
    <cellStyle name="Comma 35 4 2 3" xfId="5445"/>
    <cellStyle name="Comma 35 4 2 4" xfId="5446"/>
    <cellStyle name="Comma 35 4 3" xfId="5447"/>
    <cellStyle name="Comma 35 4 4" xfId="5448"/>
    <cellStyle name="Comma 35 4 5" xfId="5449"/>
    <cellStyle name="Comma 35 5" xfId="5450"/>
    <cellStyle name="Comma 35 5 2" xfId="5451"/>
    <cellStyle name="Comma 35 5 3" xfId="5452"/>
    <cellStyle name="Comma 35 5 4" xfId="5453"/>
    <cellStyle name="Comma 35 6" xfId="5454"/>
    <cellStyle name="Comma 35 7" xfId="5455"/>
    <cellStyle name="Comma 35 8" xfId="5456"/>
    <cellStyle name="Comma 36" xfId="5457"/>
    <cellStyle name="Comma 36 2" xfId="5458"/>
    <cellStyle name="Comma 36 2 2" xfId="5459"/>
    <cellStyle name="Comma 36 3" xfId="5460"/>
    <cellStyle name="Comma 37" xfId="5461"/>
    <cellStyle name="Comma 37 2" xfId="5462"/>
    <cellStyle name="Comma 37 2 2" xfId="5463"/>
    <cellStyle name="Comma 37 3" xfId="5464"/>
    <cellStyle name="Comma 38" xfId="5465"/>
    <cellStyle name="Comma 38 2" xfId="5466"/>
    <cellStyle name="Comma 38 2 2" xfId="5467"/>
    <cellStyle name="Comma 38 3" xfId="5468"/>
    <cellStyle name="Comma 39" xfId="5469"/>
    <cellStyle name="Comma 39 2" xfId="5470"/>
    <cellStyle name="Comma 39 2 2" xfId="5471"/>
    <cellStyle name="Comma 39 3" xfId="5472"/>
    <cellStyle name="Comma 4" xfId="10"/>
    <cellStyle name="Comma 4 2" xfId="5473"/>
    <cellStyle name="Comma 4 2 2" xfId="5474"/>
    <cellStyle name="Comma 4 2 2 2" xfId="5475"/>
    <cellStyle name="Comma 4 3" xfId="5476"/>
    <cellStyle name="Comma 4 3 2" xfId="5477"/>
    <cellStyle name="Comma 4 4" xfId="5478"/>
    <cellStyle name="Comma 40" xfId="5479"/>
    <cellStyle name="Comma 40 2" xfId="5480"/>
    <cellStyle name="Comma 40 2 2" xfId="5481"/>
    <cellStyle name="Comma 40 3" xfId="5482"/>
    <cellStyle name="Comma 41" xfId="5483"/>
    <cellStyle name="Comma 41 2" xfId="5484"/>
    <cellStyle name="Comma 41 2 2" xfId="5485"/>
    <cellStyle name="Comma 41 3" xfId="5486"/>
    <cellStyle name="Comma 42" xfId="5487"/>
    <cellStyle name="Comma 42 2" xfId="5488"/>
    <cellStyle name="Comma 42 2 2" xfId="5489"/>
    <cellStyle name="Comma 42 3" xfId="5490"/>
    <cellStyle name="Comma 43" xfId="5491"/>
    <cellStyle name="Comma 43 2" xfId="5492"/>
    <cellStyle name="Comma 43 2 2" xfId="5493"/>
    <cellStyle name="Comma 43 3" xfId="5494"/>
    <cellStyle name="Comma 44" xfId="5495"/>
    <cellStyle name="Comma 44 2" xfId="5496"/>
    <cellStyle name="Comma 44 2 2" xfId="5497"/>
    <cellStyle name="Comma 44 3" xfId="5498"/>
    <cellStyle name="Comma 45" xfId="5499"/>
    <cellStyle name="Comma 45 2" xfId="5500"/>
    <cellStyle name="Comma 45 2 2" xfId="5501"/>
    <cellStyle name="Comma 45 3" xfId="5502"/>
    <cellStyle name="Comma 46" xfId="5503"/>
    <cellStyle name="Comma 46 2" xfId="5504"/>
    <cellStyle name="Comma 46 2 2" xfId="5505"/>
    <cellStyle name="Comma 46 3" xfId="5506"/>
    <cellStyle name="Comma 47" xfId="5507"/>
    <cellStyle name="Comma 47 2" xfId="5508"/>
    <cellStyle name="Comma 47 2 2" xfId="5509"/>
    <cellStyle name="Comma 47 3" xfId="5510"/>
    <cellStyle name="Comma 48" xfId="5511"/>
    <cellStyle name="Comma 48 2" xfId="5512"/>
    <cellStyle name="Comma 48 2 2" xfId="5513"/>
    <cellStyle name="Comma 48 3" xfId="5514"/>
    <cellStyle name="Comma 49" xfId="5515"/>
    <cellStyle name="Comma 49 10" xfId="5516"/>
    <cellStyle name="Comma 49 11" xfId="5517"/>
    <cellStyle name="Comma 49 12" xfId="5518"/>
    <cellStyle name="Comma 49 2" xfId="5519"/>
    <cellStyle name="Comma 49 2 10" xfId="5520"/>
    <cellStyle name="Comma 49 2 2" xfId="5521"/>
    <cellStyle name="Comma 49 2 2 2" xfId="5522"/>
    <cellStyle name="Comma 49 2 2 2 2" xfId="5523"/>
    <cellStyle name="Comma 49 2 2 2 2 2" xfId="5524"/>
    <cellStyle name="Comma 49 2 2 2 2 2 2" xfId="5525"/>
    <cellStyle name="Comma 49 2 2 2 2 2 3" xfId="5526"/>
    <cellStyle name="Comma 49 2 2 2 2 2 4" xfId="5527"/>
    <cellStyle name="Comma 49 2 2 2 2 3" xfId="5528"/>
    <cellStyle name="Comma 49 2 2 2 2 4" xfId="5529"/>
    <cellStyle name="Comma 49 2 2 2 2 5" xfId="5530"/>
    <cellStyle name="Comma 49 2 2 2 3" xfId="5531"/>
    <cellStyle name="Comma 49 2 2 2 3 2" xfId="5532"/>
    <cellStyle name="Comma 49 2 2 2 3 3" xfId="5533"/>
    <cellStyle name="Comma 49 2 2 2 3 4" xfId="5534"/>
    <cellStyle name="Comma 49 2 2 2 4" xfId="5535"/>
    <cellStyle name="Comma 49 2 2 2 5" xfId="5536"/>
    <cellStyle name="Comma 49 2 2 2 6" xfId="5537"/>
    <cellStyle name="Comma 49 2 2 3" xfId="5538"/>
    <cellStyle name="Comma 49 2 2 3 2" xfId="5539"/>
    <cellStyle name="Comma 49 2 2 3 2 2" xfId="5540"/>
    <cellStyle name="Comma 49 2 2 3 2 2 2" xfId="5541"/>
    <cellStyle name="Comma 49 2 2 3 2 2 3" xfId="5542"/>
    <cellStyle name="Comma 49 2 2 3 2 2 4" xfId="5543"/>
    <cellStyle name="Comma 49 2 2 3 2 3" xfId="5544"/>
    <cellStyle name="Comma 49 2 2 3 2 4" xfId="5545"/>
    <cellStyle name="Comma 49 2 2 3 2 5" xfId="5546"/>
    <cellStyle name="Comma 49 2 2 3 3" xfId="5547"/>
    <cellStyle name="Comma 49 2 2 3 3 2" xfId="5548"/>
    <cellStyle name="Comma 49 2 2 3 3 3" xfId="5549"/>
    <cellStyle name="Comma 49 2 2 3 3 4" xfId="5550"/>
    <cellStyle name="Comma 49 2 2 3 4" xfId="5551"/>
    <cellStyle name="Comma 49 2 2 3 5" xfId="5552"/>
    <cellStyle name="Comma 49 2 2 3 6" xfId="5553"/>
    <cellStyle name="Comma 49 2 2 4" xfId="5554"/>
    <cellStyle name="Comma 49 2 2 4 2" xfId="5555"/>
    <cellStyle name="Comma 49 2 2 4 2 2" xfId="5556"/>
    <cellStyle name="Comma 49 2 2 4 2 3" xfId="5557"/>
    <cellStyle name="Comma 49 2 2 4 2 4" xfId="5558"/>
    <cellStyle name="Comma 49 2 2 4 3" xfId="5559"/>
    <cellStyle name="Comma 49 2 2 4 4" xfId="5560"/>
    <cellStyle name="Comma 49 2 2 4 5" xfId="5561"/>
    <cellStyle name="Comma 49 2 2 5" xfId="5562"/>
    <cellStyle name="Comma 49 2 2 5 2" xfId="5563"/>
    <cellStyle name="Comma 49 2 2 5 3" xfId="5564"/>
    <cellStyle name="Comma 49 2 2 5 4" xfId="5565"/>
    <cellStyle name="Comma 49 2 2 6" xfId="5566"/>
    <cellStyle name="Comma 49 2 2 7" xfId="5567"/>
    <cellStyle name="Comma 49 2 2 8" xfId="5568"/>
    <cellStyle name="Comma 49 2 3" xfId="5569"/>
    <cellStyle name="Comma 49 2 3 2" xfId="5570"/>
    <cellStyle name="Comma 49 2 3 2 2" xfId="5571"/>
    <cellStyle name="Comma 49 2 3 2 2 2" xfId="5572"/>
    <cellStyle name="Comma 49 2 3 2 2 2 2" xfId="5573"/>
    <cellStyle name="Comma 49 2 3 2 2 2 3" xfId="5574"/>
    <cellStyle name="Comma 49 2 3 2 2 2 4" xfId="5575"/>
    <cellStyle name="Comma 49 2 3 2 2 3" xfId="5576"/>
    <cellStyle name="Comma 49 2 3 2 2 4" xfId="5577"/>
    <cellStyle name="Comma 49 2 3 2 2 5" xfId="5578"/>
    <cellStyle name="Comma 49 2 3 2 3" xfId="5579"/>
    <cellStyle name="Comma 49 2 3 2 3 2" xfId="5580"/>
    <cellStyle name="Comma 49 2 3 2 3 3" xfId="5581"/>
    <cellStyle name="Comma 49 2 3 2 3 4" xfId="5582"/>
    <cellStyle name="Comma 49 2 3 2 4" xfId="5583"/>
    <cellStyle name="Comma 49 2 3 2 5" xfId="5584"/>
    <cellStyle name="Comma 49 2 3 2 6" xfId="5585"/>
    <cellStyle name="Comma 49 2 3 3" xfId="5586"/>
    <cellStyle name="Comma 49 2 3 3 2" xfId="5587"/>
    <cellStyle name="Comma 49 2 3 3 2 2" xfId="5588"/>
    <cellStyle name="Comma 49 2 3 3 2 2 2" xfId="5589"/>
    <cellStyle name="Comma 49 2 3 3 2 2 3" xfId="5590"/>
    <cellStyle name="Comma 49 2 3 3 2 2 4" xfId="5591"/>
    <cellStyle name="Comma 49 2 3 3 2 3" xfId="5592"/>
    <cellStyle name="Comma 49 2 3 3 2 4" xfId="5593"/>
    <cellStyle name="Comma 49 2 3 3 2 5" xfId="5594"/>
    <cellStyle name="Comma 49 2 3 3 3" xfId="5595"/>
    <cellStyle name="Comma 49 2 3 3 3 2" xfId="5596"/>
    <cellStyle name="Comma 49 2 3 3 3 3" xfId="5597"/>
    <cellStyle name="Comma 49 2 3 3 3 4" xfId="5598"/>
    <cellStyle name="Comma 49 2 3 3 4" xfId="5599"/>
    <cellStyle name="Comma 49 2 3 3 5" xfId="5600"/>
    <cellStyle name="Comma 49 2 3 3 6" xfId="5601"/>
    <cellStyle name="Comma 49 2 3 4" xfId="5602"/>
    <cellStyle name="Comma 49 2 3 4 2" xfId="5603"/>
    <cellStyle name="Comma 49 2 3 4 2 2" xfId="5604"/>
    <cellStyle name="Comma 49 2 3 4 2 3" xfId="5605"/>
    <cellStyle name="Comma 49 2 3 4 2 4" xfId="5606"/>
    <cellStyle name="Comma 49 2 3 4 3" xfId="5607"/>
    <cellStyle name="Comma 49 2 3 4 4" xfId="5608"/>
    <cellStyle name="Comma 49 2 3 4 5" xfId="5609"/>
    <cellStyle name="Comma 49 2 3 5" xfId="5610"/>
    <cellStyle name="Comma 49 2 3 5 2" xfId="5611"/>
    <cellStyle name="Comma 49 2 3 5 3" xfId="5612"/>
    <cellStyle name="Comma 49 2 3 5 4" xfId="5613"/>
    <cellStyle name="Comma 49 2 3 6" xfId="5614"/>
    <cellStyle name="Comma 49 2 3 7" xfId="5615"/>
    <cellStyle name="Comma 49 2 3 8" xfId="5616"/>
    <cellStyle name="Comma 49 2 4" xfId="5617"/>
    <cellStyle name="Comma 49 2 4 2" xfId="5618"/>
    <cellStyle name="Comma 49 2 4 2 2" xfId="5619"/>
    <cellStyle name="Comma 49 2 4 2 2 2" xfId="5620"/>
    <cellStyle name="Comma 49 2 4 2 2 3" xfId="5621"/>
    <cellStyle name="Comma 49 2 4 2 2 4" xfId="5622"/>
    <cellStyle name="Comma 49 2 4 2 3" xfId="5623"/>
    <cellStyle name="Comma 49 2 4 2 4" xfId="5624"/>
    <cellStyle name="Comma 49 2 4 2 5" xfId="5625"/>
    <cellStyle name="Comma 49 2 4 3" xfId="5626"/>
    <cellStyle name="Comma 49 2 4 3 2" xfId="5627"/>
    <cellStyle name="Comma 49 2 4 3 3" xfId="5628"/>
    <cellStyle name="Comma 49 2 4 3 4" xfId="5629"/>
    <cellStyle name="Comma 49 2 4 4" xfId="5630"/>
    <cellStyle name="Comma 49 2 4 5" xfId="5631"/>
    <cellStyle name="Comma 49 2 4 6" xfId="5632"/>
    <cellStyle name="Comma 49 2 5" xfId="5633"/>
    <cellStyle name="Comma 49 2 5 2" xfId="5634"/>
    <cellStyle name="Comma 49 2 5 2 2" xfId="5635"/>
    <cellStyle name="Comma 49 2 5 2 2 2" xfId="5636"/>
    <cellStyle name="Comma 49 2 5 2 2 3" xfId="5637"/>
    <cellStyle name="Comma 49 2 5 2 2 4" xfId="5638"/>
    <cellStyle name="Comma 49 2 5 2 3" xfId="5639"/>
    <cellStyle name="Comma 49 2 5 2 4" xfId="5640"/>
    <cellStyle name="Comma 49 2 5 2 5" xfId="5641"/>
    <cellStyle name="Comma 49 2 5 3" xfId="5642"/>
    <cellStyle name="Comma 49 2 5 3 2" xfId="5643"/>
    <cellStyle name="Comma 49 2 5 3 3" xfId="5644"/>
    <cellStyle name="Comma 49 2 5 3 4" xfId="5645"/>
    <cellStyle name="Comma 49 2 5 4" xfId="5646"/>
    <cellStyle name="Comma 49 2 5 5" xfId="5647"/>
    <cellStyle name="Comma 49 2 5 6" xfId="5648"/>
    <cellStyle name="Comma 49 2 6" xfId="5649"/>
    <cellStyle name="Comma 49 2 6 2" xfId="5650"/>
    <cellStyle name="Comma 49 2 6 2 2" xfId="5651"/>
    <cellStyle name="Comma 49 2 6 2 3" xfId="5652"/>
    <cellStyle name="Comma 49 2 6 2 4" xfId="5653"/>
    <cellStyle name="Comma 49 2 6 3" xfId="5654"/>
    <cellStyle name="Comma 49 2 6 4" xfId="5655"/>
    <cellStyle name="Comma 49 2 6 5" xfId="5656"/>
    <cellStyle name="Comma 49 2 7" xfId="5657"/>
    <cellStyle name="Comma 49 2 7 2" xfId="5658"/>
    <cellStyle name="Comma 49 2 7 3" xfId="5659"/>
    <cellStyle name="Comma 49 2 7 4" xfId="5660"/>
    <cellStyle name="Comma 49 2 8" xfId="5661"/>
    <cellStyle name="Comma 49 2 9" xfId="5662"/>
    <cellStyle name="Comma 49 3" xfId="5663"/>
    <cellStyle name="Comma 49 3 10" xfId="5664"/>
    <cellStyle name="Comma 49 3 2" xfId="5665"/>
    <cellStyle name="Comma 49 3 2 2" xfId="5666"/>
    <cellStyle name="Comma 49 3 2 2 2" xfId="5667"/>
    <cellStyle name="Comma 49 3 2 2 2 2" xfId="5668"/>
    <cellStyle name="Comma 49 3 2 2 2 2 2" xfId="5669"/>
    <cellStyle name="Comma 49 3 2 2 2 2 3" xfId="5670"/>
    <cellStyle name="Comma 49 3 2 2 2 2 4" xfId="5671"/>
    <cellStyle name="Comma 49 3 2 2 2 3" xfId="5672"/>
    <cellStyle name="Comma 49 3 2 2 2 4" xfId="5673"/>
    <cellStyle name="Comma 49 3 2 2 2 5" xfId="5674"/>
    <cellStyle name="Comma 49 3 2 2 3" xfId="5675"/>
    <cellStyle name="Comma 49 3 2 2 3 2" xfId="5676"/>
    <cellStyle name="Comma 49 3 2 2 3 3" xfId="5677"/>
    <cellStyle name="Comma 49 3 2 2 3 4" xfId="5678"/>
    <cellStyle name="Comma 49 3 2 2 4" xfId="5679"/>
    <cellStyle name="Comma 49 3 2 2 5" xfId="5680"/>
    <cellStyle name="Comma 49 3 2 2 6" xfId="5681"/>
    <cellStyle name="Comma 49 3 2 3" xfId="5682"/>
    <cellStyle name="Comma 49 3 2 3 2" xfId="5683"/>
    <cellStyle name="Comma 49 3 2 3 2 2" xfId="5684"/>
    <cellStyle name="Comma 49 3 2 3 2 2 2" xfId="5685"/>
    <cellStyle name="Comma 49 3 2 3 2 2 3" xfId="5686"/>
    <cellStyle name="Comma 49 3 2 3 2 2 4" xfId="5687"/>
    <cellStyle name="Comma 49 3 2 3 2 3" xfId="5688"/>
    <cellStyle name="Comma 49 3 2 3 2 4" xfId="5689"/>
    <cellStyle name="Comma 49 3 2 3 2 5" xfId="5690"/>
    <cellStyle name="Comma 49 3 2 3 3" xfId="5691"/>
    <cellStyle name="Comma 49 3 2 3 3 2" xfId="5692"/>
    <cellStyle name="Comma 49 3 2 3 3 3" xfId="5693"/>
    <cellStyle name="Comma 49 3 2 3 3 4" xfId="5694"/>
    <cellStyle name="Comma 49 3 2 3 4" xfId="5695"/>
    <cellStyle name="Comma 49 3 2 3 5" xfId="5696"/>
    <cellStyle name="Comma 49 3 2 3 6" xfId="5697"/>
    <cellStyle name="Comma 49 3 2 4" xfId="5698"/>
    <cellStyle name="Comma 49 3 2 4 2" xfId="5699"/>
    <cellStyle name="Comma 49 3 2 4 2 2" xfId="5700"/>
    <cellStyle name="Comma 49 3 2 4 2 3" xfId="5701"/>
    <cellStyle name="Comma 49 3 2 4 2 4" xfId="5702"/>
    <cellStyle name="Comma 49 3 2 4 3" xfId="5703"/>
    <cellStyle name="Comma 49 3 2 4 4" xfId="5704"/>
    <cellStyle name="Comma 49 3 2 4 5" xfId="5705"/>
    <cellStyle name="Comma 49 3 2 5" xfId="5706"/>
    <cellStyle name="Comma 49 3 2 5 2" xfId="5707"/>
    <cellStyle name="Comma 49 3 2 5 3" xfId="5708"/>
    <cellStyle name="Comma 49 3 2 5 4" xfId="5709"/>
    <cellStyle name="Comma 49 3 2 6" xfId="5710"/>
    <cellStyle name="Comma 49 3 2 7" xfId="5711"/>
    <cellStyle name="Comma 49 3 2 8" xfId="5712"/>
    <cellStyle name="Comma 49 3 3" xfId="5713"/>
    <cellStyle name="Comma 49 3 3 2" xfId="5714"/>
    <cellStyle name="Comma 49 3 3 2 2" xfId="5715"/>
    <cellStyle name="Comma 49 3 3 2 2 2" xfId="5716"/>
    <cellStyle name="Comma 49 3 3 2 2 2 2" xfId="5717"/>
    <cellStyle name="Comma 49 3 3 2 2 2 3" xfId="5718"/>
    <cellStyle name="Comma 49 3 3 2 2 2 4" xfId="5719"/>
    <cellStyle name="Comma 49 3 3 2 2 3" xfId="5720"/>
    <cellStyle name="Comma 49 3 3 2 2 4" xfId="5721"/>
    <cellStyle name="Comma 49 3 3 2 2 5" xfId="5722"/>
    <cellStyle name="Comma 49 3 3 2 3" xfId="5723"/>
    <cellStyle name="Comma 49 3 3 2 3 2" xfId="5724"/>
    <cellStyle name="Comma 49 3 3 2 3 3" xfId="5725"/>
    <cellStyle name="Comma 49 3 3 2 3 4" xfId="5726"/>
    <cellStyle name="Comma 49 3 3 2 4" xfId="5727"/>
    <cellStyle name="Comma 49 3 3 2 5" xfId="5728"/>
    <cellStyle name="Comma 49 3 3 2 6" xfId="5729"/>
    <cellStyle name="Comma 49 3 3 3" xfId="5730"/>
    <cellStyle name="Comma 49 3 3 3 2" xfId="5731"/>
    <cellStyle name="Comma 49 3 3 3 2 2" xfId="5732"/>
    <cellStyle name="Comma 49 3 3 3 2 2 2" xfId="5733"/>
    <cellStyle name="Comma 49 3 3 3 2 2 3" xfId="5734"/>
    <cellStyle name="Comma 49 3 3 3 2 2 4" xfId="5735"/>
    <cellStyle name="Comma 49 3 3 3 2 3" xfId="5736"/>
    <cellStyle name="Comma 49 3 3 3 2 4" xfId="5737"/>
    <cellStyle name="Comma 49 3 3 3 2 5" xfId="5738"/>
    <cellStyle name="Comma 49 3 3 3 3" xfId="5739"/>
    <cellStyle name="Comma 49 3 3 3 3 2" xfId="5740"/>
    <cellStyle name="Comma 49 3 3 3 3 3" xfId="5741"/>
    <cellStyle name="Comma 49 3 3 3 3 4" xfId="5742"/>
    <cellStyle name="Comma 49 3 3 3 4" xfId="5743"/>
    <cellStyle name="Comma 49 3 3 3 5" xfId="5744"/>
    <cellStyle name="Comma 49 3 3 3 6" xfId="5745"/>
    <cellStyle name="Comma 49 3 3 4" xfId="5746"/>
    <cellStyle name="Comma 49 3 3 4 2" xfId="5747"/>
    <cellStyle name="Comma 49 3 3 4 2 2" xfId="5748"/>
    <cellStyle name="Comma 49 3 3 4 2 3" xfId="5749"/>
    <cellStyle name="Comma 49 3 3 4 2 4" xfId="5750"/>
    <cellStyle name="Comma 49 3 3 4 3" xfId="5751"/>
    <cellStyle name="Comma 49 3 3 4 4" xfId="5752"/>
    <cellStyle name="Comma 49 3 3 4 5" xfId="5753"/>
    <cellStyle name="Comma 49 3 3 5" xfId="5754"/>
    <cellStyle name="Comma 49 3 3 5 2" xfId="5755"/>
    <cellStyle name="Comma 49 3 3 5 3" xfId="5756"/>
    <cellStyle name="Comma 49 3 3 5 4" xfId="5757"/>
    <cellStyle name="Comma 49 3 3 6" xfId="5758"/>
    <cellStyle name="Comma 49 3 3 7" xfId="5759"/>
    <cellStyle name="Comma 49 3 3 8" xfId="5760"/>
    <cellStyle name="Comma 49 3 4" xfId="5761"/>
    <cellStyle name="Comma 49 3 4 2" xfId="5762"/>
    <cellStyle name="Comma 49 3 4 2 2" xfId="5763"/>
    <cellStyle name="Comma 49 3 4 2 2 2" xfId="5764"/>
    <cellStyle name="Comma 49 3 4 2 2 3" xfId="5765"/>
    <cellStyle name="Comma 49 3 4 2 2 4" xfId="5766"/>
    <cellStyle name="Comma 49 3 4 2 3" xfId="5767"/>
    <cellStyle name="Comma 49 3 4 2 4" xfId="5768"/>
    <cellStyle name="Comma 49 3 4 2 5" xfId="5769"/>
    <cellStyle name="Comma 49 3 4 3" xfId="5770"/>
    <cellStyle name="Comma 49 3 4 3 2" xfId="5771"/>
    <cellStyle name="Comma 49 3 4 3 3" xfId="5772"/>
    <cellStyle name="Comma 49 3 4 3 4" xfId="5773"/>
    <cellStyle name="Comma 49 3 4 4" xfId="5774"/>
    <cellStyle name="Comma 49 3 4 5" xfId="5775"/>
    <cellStyle name="Comma 49 3 4 6" xfId="5776"/>
    <cellStyle name="Comma 49 3 5" xfId="5777"/>
    <cellStyle name="Comma 49 3 5 2" xfId="5778"/>
    <cellStyle name="Comma 49 3 5 2 2" xfId="5779"/>
    <cellStyle name="Comma 49 3 5 2 2 2" xfId="5780"/>
    <cellStyle name="Comma 49 3 5 2 2 3" xfId="5781"/>
    <cellStyle name="Comma 49 3 5 2 2 4" xfId="5782"/>
    <cellStyle name="Comma 49 3 5 2 3" xfId="5783"/>
    <cellStyle name="Comma 49 3 5 2 4" xfId="5784"/>
    <cellStyle name="Comma 49 3 5 2 5" xfId="5785"/>
    <cellStyle name="Comma 49 3 5 3" xfId="5786"/>
    <cellStyle name="Comma 49 3 5 3 2" xfId="5787"/>
    <cellStyle name="Comma 49 3 5 3 3" xfId="5788"/>
    <cellStyle name="Comma 49 3 5 3 4" xfId="5789"/>
    <cellStyle name="Comma 49 3 5 4" xfId="5790"/>
    <cellStyle name="Comma 49 3 5 5" xfId="5791"/>
    <cellStyle name="Comma 49 3 5 6" xfId="5792"/>
    <cellStyle name="Comma 49 3 6" xfId="5793"/>
    <cellStyle name="Comma 49 3 6 2" xfId="5794"/>
    <cellStyle name="Comma 49 3 6 2 2" xfId="5795"/>
    <cellStyle name="Comma 49 3 6 2 3" xfId="5796"/>
    <cellStyle name="Comma 49 3 6 2 4" xfId="5797"/>
    <cellStyle name="Comma 49 3 6 3" xfId="5798"/>
    <cellStyle name="Comma 49 3 6 4" xfId="5799"/>
    <cellStyle name="Comma 49 3 6 5" xfId="5800"/>
    <cellStyle name="Comma 49 3 7" xfId="5801"/>
    <cellStyle name="Comma 49 3 7 2" xfId="5802"/>
    <cellStyle name="Comma 49 3 7 3" xfId="5803"/>
    <cellStyle name="Comma 49 3 7 4" xfId="5804"/>
    <cellStyle name="Comma 49 3 8" xfId="5805"/>
    <cellStyle name="Comma 49 3 9" xfId="5806"/>
    <cellStyle name="Comma 49 4" xfId="5807"/>
    <cellStyle name="Comma 49 4 2" xfId="5808"/>
    <cellStyle name="Comma 49 4 2 2" xfId="5809"/>
    <cellStyle name="Comma 49 4 2 2 2" xfId="5810"/>
    <cellStyle name="Comma 49 4 2 2 2 2" xfId="5811"/>
    <cellStyle name="Comma 49 4 2 2 2 3" xfId="5812"/>
    <cellStyle name="Comma 49 4 2 2 2 4" xfId="5813"/>
    <cellStyle name="Comma 49 4 2 2 3" xfId="5814"/>
    <cellStyle name="Comma 49 4 2 2 4" xfId="5815"/>
    <cellStyle name="Comma 49 4 2 2 5" xfId="5816"/>
    <cellStyle name="Comma 49 4 2 3" xfId="5817"/>
    <cellStyle name="Comma 49 4 2 3 2" xfId="5818"/>
    <cellStyle name="Comma 49 4 2 3 3" xfId="5819"/>
    <cellStyle name="Comma 49 4 2 3 4" xfId="5820"/>
    <cellStyle name="Comma 49 4 2 4" xfId="5821"/>
    <cellStyle name="Comma 49 4 2 5" xfId="5822"/>
    <cellStyle name="Comma 49 4 2 6" xfId="5823"/>
    <cellStyle name="Comma 49 4 3" xfId="5824"/>
    <cellStyle name="Comma 49 4 3 2" xfId="5825"/>
    <cellStyle name="Comma 49 4 3 2 2" xfId="5826"/>
    <cellStyle name="Comma 49 4 3 2 2 2" xfId="5827"/>
    <cellStyle name="Comma 49 4 3 2 2 3" xfId="5828"/>
    <cellStyle name="Comma 49 4 3 2 2 4" xfId="5829"/>
    <cellStyle name="Comma 49 4 3 2 3" xfId="5830"/>
    <cellStyle name="Comma 49 4 3 2 4" xfId="5831"/>
    <cellStyle name="Comma 49 4 3 2 5" xfId="5832"/>
    <cellStyle name="Comma 49 4 3 3" xfId="5833"/>
    <cellStyle name="Comma 49 4 3 3 2" xfId="5834"/>
    <cellStyle name="Comma 49 4 3 3 3" xfId="5835"/>
    <cellStyle name="Comma 49 4 3 3 4" xfId="5836"/>
    <cellStyle name="Comma 49 4 3 4" xfId="5837"/>
    <cellStyle name="Comma 49 4 3 5" xfId="5838"/>
    <cellStyle name="Comma 49 4 3 6" xfId="5839"/>
    <cellStyle name="Comma 49 4 4" xfId="5840"/>
    <cellStyle name="Comma 49 4 4 2" xfId="5841"/>
    <cellStyle name="Comma 49 4 4 2 2" xfId="5842"/>
    <cellStyle name="Comma 49 4 4 2 3" xfId="5843"/>
    <cellStyle name="Comma 49 4 4 2 4" xfId="5844"/>
    <cellStyle name="Comma 49 4 4 3" xfId="5845"/>
    <cellStyle name="Comma 49 4 4 4" xfId="5846"/>
    <cellStyle name="Comma 49 4 4 5" xfId="5847"/>
    <cellStyle name="Comma 49 4 5" xfId="5848"/>
    <cellStyle name="Comma 49 4 5 2" xfId="5849"/>
    <cellStyle name="Comma 49 4 5 3" xfId="5850"/>
    <cellStyle name="Comma 49 4 5 4" xfId="5851"/>
    <cellStyle name="Comma 49 4 6" xfId="5852"/>
    <cellStyle name="Comma 49 4 7" xfId="5853"/>
    <cellStyle name="Comma 49 4 8" xfId="5854"/>
    <cellStyle name="Comma 49 5" xfId="5855"/>
    <cellStyle name="Comma 49 5 2" xfId="5856"/>
    <cellStyle name="Comma 49 5 2 2" xfId="5857"/>
    <cellStyle name="Comma 49 5 2 2 2" xfId="5858"/>
    <cellStyle name="Comma 49 5 2 2 2 2" xfId="5859"/>
    <cellStyle name="Comma 49 5 2 2 2 3" xfId="5860"/>
    <cellStyle name="Comma 49 5 2 2 2 4" xfId="5861"/>
    <cellStyle name="Comma 49 5 2 2 3" xfId="5862"/>
    <cellStyle name="Comma 49 5 2 2 4" xfId="5863"/>
    <cellStyle name="Comma 49 5 2 2 5" xfId="5864"/>
    <cellStyle name="Comma 49 5 2 3" xfId="5865"/>
    <cellStyle name="Comma 49 5 2 3 2" xfId="5866"/>
    <cellStyle name="Comma 49 5 2 3 3" xfId="5867"/>
    <cellStyle name="Comma 49 5 2 3 4" xfId="5868"/>
    <cellStyle name="Comma 49 5 2 4" xfId="5869"/>
    <cellStyle name="Comma 49 5 2 5" xfId="5870"/>
    <cellStyle name="Comma 49 5 2 6" xfId="5871"/>
    <cellStyle name="Comma 49 5 3" xfId="5872"/>
    <cellStyle name="Comma 49 5 3 2" xfId="5873"/>
    <cellStyle name="Comma 49 5 3 2 2" xfId="5874"/>
    <cellStyle name="Comma 49 5 3 2 2 2" xfId="5875"/>
    <cellStyle name="Comma 49 5 3 2 2 3" xfId="5876"/>
    <cellStyle name="Comma 49 5 3 2 2 4" xfId="5877"/>
    <cellStyle name="Comma 49 5 3 2 3" xfId="5878"/>
    <cellStyle name="Comma 49 5 3 2 4" xfId="5879"/>
    <cellStyle name="Comma 49 5 3 2 5" xfId="5880"/>
    <cellStyle name="Comma 49 5 3 3" xfId="5881"/>
    <cellStyle name="Comma 49 5 3 3 2" xfId="5882"/>
    <cellStyle name="Comma 49 5 3 3 3" xfId="5883"/>
    <cellStyle name="Comma 49 5 3 3 4" xfId="5884"/>
    <cellStyle name="Comma 49 5 3 4" xfId="5885"/>
    <cellStyle name="Comma 49 5 3 5" xfId="5886"/>
    <cellStyle name="Comma 49 5 3 6" xfId="5887"/>
    <cellStyle name="Comma 49 5 4" xfId="5888"/>
    <cellStyle name="Comma 49 5 4 2" xfId="5889"/>
    <cellStyle name="Comma 49 5 4 2 2" xfId="5890"/>
    <cellStyle name="Comma 49 5 4 2 3" xfId="5891"/>
    <cellStyle name="Comma 49 5 4 2 4" xfId="5892"/>
    <cellStyle name="Comma 49 5 4 3" xfId="5893"/>
    <cellStyle name="Comma 49 5 4 4" xfId="5894"/>
    <cellStyle name="Comma 49 5 4 5" xfId="5895"/>
    <cellStyle name="Comma 49 5 5" xfId="5896"/>
    <cellStyle name="Comma 49 5 5 2" xfId="5897"/>
    <cellStyle name="Comma 49 5 5 3" xfId="5898"/>
    <cellStyle name="Comma 49 5 5 4" xfId="5899"/>
    <cellStyle name="Comma 49 5 6" xfId="5900"/>
    <cellStyle name="Comma 49 5 7" xfId="5901"/>
    <cellStyle name="Comma 49 5 8" xfId="5902"/>
    <cellStyle name="Comma 49 6" xfId="5903"/>
    <cellStyle name="Comma 49 6 2" xfId="5904"/>
    <cellStyle name="Comma 49 6 2 2" xfId="5905"/>
    <cellStyle name="Comma 49 6 2 2 2" xfId="5906"/>
    <cellStyle name="Comma 49 6 2 2 3" xfId="5907"/>
    <cellStyle name="Comma 49 6 2 2 4" xfId="5908"/>
    <cellStyle name="Comma 49 6 2 3" xfId="5909"/>
    <cellStyle name="Comma 49 6 2 4" xfId="5910"/>
    <cellStyle name="Comma 49 6 2 5" xfId="5911"/>
    <cellStyle name="Comma 49 6 3" xfId="5912"/>
    <cellStyle name="Comma 49 6 3 2" xfId="5913"/>
    <cellStyle name="Comma 49 6 3 3" xfId="5914"/>
    <cellStyle name="Comma 49 6 3 4" xfId="5915"/>
    <cellStyle name="Comma 49 6 4" xfId="5916"/>
    <cellStyle name="Comma 49 6 5" xfId="5917"/>
    <cellStyle name="Comma 49 6 6" xfId="5918"/>
    <cellStyle name="Comma 49 7" xfId="5919"/>
    <cellStyle name="Comma 49 7 2" xfId="5920"/>
    <cellStyle name="Comma 49 7 2 2" xfId="5921"/>
    <cellStyle name="Comma 49 7 2 2 2" xfId="5922"/>
    <cellStyle name="Comma 49 7 2 2 3" xfId="5923"/>
    <cellStyle name="Comma 49 7 2 2 4" xfId="5924"/>
    <cellStyle name="Comma 49 7 2 3" xfId="5925"/>
    <cellStyle name="Comma 49 7 2 4" xfId="5926"/>
    <cellStyle name="Comma 49 7 2 5" xfId="5927"/>
    <cellStyle name="Comma 49 7 3" xfId="5928"/>
    <cellStyle name="Comma 49 7 3 2" xfId="5929"/>
    <cellStyle name="Comma 49 7 3 3" xfId="5930"/>
    <cellStyle name="Comma 49 7 3 4" xfId="5931"/>
    <cellStyle name="Comma 49 7 4" xfId="5932"/>
    <cellStyle name="Comma 49 7 5" xfId="5933"/>
    <cellStyle name="Comma 49 7 6" xfId="5934"/>
    <cellStyle name="Comma 49 8" xfId="5935"/>
    <cellStyle name="Comma 49 8 2" xfId="5936"/>
    <cellStyle name="Comma 49 8 2 2" xfId="5937"/>
    <cellStyle name="Comma 49 8 2 3" xfId="5938"/>
    <cellStyle name="Comma 49 8 2 4" xfId="5939"/>
    <cellStyle name="Comma 49 8 3" xfId="5940"/>
    <cellStyle name="Comma 49 8 4" xfId="5941"/>
    <cellStyle name="Comma 49 8 5" xfId="5942"/>
    <cellStyle name="Comma 49 9" xfId="5943"/>
    <cellStyle name="Comma 49 9 2" xfId="5944"/>
    <cellStyle name="Comma 49 9 3" xfId="5945"/>
    <cellStyle name="Comma 49 9 4" xfId="5946"/>
    <cellStyle name="Comma 5" xfId="5947"/>
    <cellStyle name="Comma 5 2" xfId="5948"/>
    <cellStyle name="Comma 5 2 2" xfId="5949"/>
    <cellStyle name="Comma 5 2 2 2" xfId="5950"/>
    <cellStyle name="Comma 5 2 3" xfId="5951"/>
    <cellStyle name="Comma 5 2 3 2" xfId="5952"/>
    <cellStyle name="Comma 5 3" xfId="5953"/>
    <cellStyle name="Comma 5 3 2" xfId="5954"/>
    <cellStyle name="Comma 5 4" xfId="5955"/>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1" xfId="5965"/>
    <cellStyle name="Comma 53 12" xfId="5966"/>
    <cellStyle name="Comma 53 2" xfId="5967"/>
    <cellStyle name="Comma 53 2 10" xfId="5968"/>
    <cellStyle name="Comma 53 2 2" xfId="5969"/>
    <cellStyle name="Comma 53 2 2 2" xfId="5970"/>
    <cellStyle name="Comma 53 2 2 2 2" xfId="5971"/>
    <cellStyle name="Comma 53 2 2 2 2 2" xfId="5972"/>
    <cellStyle name="Comma 53 2 2 2 2 2 2" xfId="5973"/>
    <cellStyle name="Comma 53 2 2 2 2 2 3" xfId="5974"/>
    <cellStyle name="Comma 53 2 2 2 2 2 4" xfId="5975"/>
    <cellStyle name="Comma 53 2 2 2 2 3" xfId="5976"/>
    <cellStyle name="Comma 53 2 2 2 2 4" xfId="5977"/>
    <cellStyle name="Comma 53 2 2 2 2 5" xfId="5978"/>
    <cellStyle name="Comma 53 2 2 2 3" xfId="5979"/>
    <cellStyle name="Comma 53 2 2 2 3 2" xfId="5980"/>
    <cellStyle name="Comma 53 2 2 2 3 3" xfId="5981"/>
    <cellStyle name="Comma 53 2 2 2 3 4" xfId="5982"/>
    <cellStyle name="Comma 53 2 2 2 4" xfId="5983"/>
    <cellStyle name="Comma 53 2 2 2 5" xfId="5984"/>
    <cellStyle name="Comma 53 2 2 2 6" xfId="5985"/>
    <cellStyle name="Comma 53 2 2 3" xfId="5986"/>
    <cellStyle name="Comma 53 2 2 3 2" xfId="5987"/>
    <cellStyle name="Comma 53 2 2 3 2 2" xfId="5988"/>
    <cellStyle name="Comma 53 2 2 3 2 2 2" xfId="5989"/>
    <cellStyle name="Comma 53 2 2 3 2 2 3" xfId="5990"/>
    <cellStyle name="Comma 53 2 2 3 2 2 4" xfId="5991"/>
    <cellStyle name="Comma 53 2 2 3 2 3" xfId="5992"/>
    <cellStyle name="Comma 53 2 2 3 2 4" xfId="5993"/>
    <cellStyle name="Comma 53 2 2 3 2 5" xfId="5994"/>
    <cellStyle name="Comma 53 2 2 3 3" xfId="5995"/>
    <cellStyle name="Comma 53 2 2 3 3 2" xfId="5996"/>
    <cellStyle name="Comma 53 2 2 3 3 3" xfId="5997"/>
    <cellStyle name="Comma 53 2 2 3 3 4" xfId="5998"/>
    <cellStyle name="Comma 53 2 2 3 4" xfId="5999"/>
    <cellStyle name="Comma 53 2 2 3 5" xfId="6000"/>
    <cellStyle name="Comma 53 2 2 3 6" xfId="6001"/>
    <cellStyle name="Comma 53 2 2 4" xfId="6002"/>
    <cellStyle name="Comma 53 2 2 4 2" xfId="6003"/>
    <cellStyle name="Comma 53 2 2 4 2 2" xfId="6004"/>
    <cellStyle name="Comma 53 2 2 4 2 3" xfId="6005"/>
    <cellStyle name="Comma 53 2 2 4 2 4" xfId="6006"/>
    <cellStyle name="Comma 53 2 2 4 3" xfId="6007"/>
    <cellStyle name="Comma 53 2 2 4 4" xfId="6008"/>
    <cellStyle name="Comma 53 2 2 4 5" xfId="6009"/>
    <cellStyle name="Comma 53 2 2 5" xfId="6010"/>
    <cellStyle name="Comma 53 2 2 5 2" xfId="6011"/>
    <cellStyle name="Comma 53 2 2 5 3" xfId="6012"/>
    <cellStyle name="Comma 53 2 2 5 4" xfId="6013"/>
    <cellStyle name="Comma 53 2 2 6" xfId="6014"/>
    <cellStyle name="Comma 53 2 2 7" xfId="6015"/>
    <cellStyle name="Comma 53 2 2 8" xfId="6016"/>
    <cellStyle name="Comma 53 2 3" xfId="6017"/>
    <cellStyle name="Comma 53 2 3 2" xfId="6018"/>
    <cellStyle name="Comma 53 2 3 2 2" xfId="6019"/>
    <cellStyle name="Comma 53 2 3 2 2 2" xfId="6020"/>
    <cellStyle name="Comma 53 2 3 2 2 2 2" xfId="6021"/>
    <cellStyle name="Comma 53 2 3 2 2 2 3" xfId="6022"/>
    <cellStyle name="Comma 53 2 3 2 2 2 4" xfId="6023"/>
    <cellStyle name="Comma 53 2 3 2 2 3" xfId="6024"/>
    <cellStyle name="Comma 53 2 3 2 2 4" xfId="6025"/>
    <cellStyle name="Comma 53 2 3 2 2 5" xfId="6026"/>
    <cellStyle name="Comma 53 2 3 2 3" xfId="6027"/>
    <cellStyle name="Comma 53 2 3 2 3 2" xfId="6028"/>
    <cellStyle name="Comma 53 2 3 2 3 3" xfId="6029"/>
    <cellStyle name="Comma 53 2 3 2 3 4" xfId="6030"/>
    <cellStyle name="Comma 53 2 3 2 4" xfId="6031"/>
    <cellStyle name="Comma 53 2 3 2 5" xfId="6032"/>
    <cellStyle name="Comma 53 2 3 2 6" xfId="6033"/>
    <cellStyle name="Comma 53 2 3 3" xfId="6034"/>
    <cellStyle name="Comma 53 2 3 3 2" xfId="6035"/>
    <cellStyle name="Comma 53 2 3 3 2 2" xfId="6036"/>
    <cellStyle name="Comma 53 2 3 3 2 2 2" xfId="6037"/>
    <cellStyle name="Comma 53 2 3 3 2 2 3" xfId="6038"/>
    <cellStyle name="Comma 53 2 3 3 2 2 4" xfId="6039"/>
    <cellStyle name="Comma 53 2 3 3 2 3" xfId="6040"/>
    <cellStyle name="Comma 53 2 3 3 2 4" xfId="6041"/>
    <cellStyle name="Comma 53 2 3 3 2 5" xfId="6042"/>
    <cellStyle name="Comma 53 2 3 3 3" xfId="6043"/>
    <cellStyle name="Comma 53 2 3 3 3 2" xfId="6044"/>
    <cellStyle name="Comma 53 2 3 3 3 3" xfId="6045"/>
    <cellStyle name="Comma 53 2 3 3 3 4" xfId="6046"/>
    <cellStyle name="Comma 53 2 3 3 4" xfId="6047"/>
    <cellStyle name="Comma 53 2 3 3 5" xfId="6048"/>
    <cellStyle name="Comma 53 2 3 3 6" xfId="6049"/>
    <cellStyle name="Comma 53 2 3 4" xfId="6050"/>
    <cellStyle name="Comma 53 2 3 4 2" xfId="6051"/>
    <cellStyle name="Comma 53 2 3 4 2 2" xfId="6052"/>
    <cellStyle name="Comma 53 2 3 4 2 3" xfId="6053"/>
    <cellStyle name="Comma 53 2 3 4 2 4" xfId="6054"/>
    <cellStyle name="Comma 53 2 3 4 3" xfId="6055"/>
    <cellStyle name="Comma 53 2 3 4 4" xfId="6056"/>
    <cellStyle name="Comma 53 2 3 4 5" xfId="6057"/>
    <cellStyle name="Comma 53 2 3 5" xfId="6058"/>
    <cellStyle name="Comma 53 2 3 5 2" xfId="6059"/>
    <cellStyle name="Comma 53 2 3 5 3" xfId="6060"/>
    <cellStyle name="Comma 53 2 3 5 4" xfId="6061"/>
    <cellStyle name="Comma 53 2 3 6" xfId="6062"/>
    <cellStyle name="Comma 53 2 3 7" xfId="6063"/>
    <cellStyle name="Comma 53 2 3 8" xfId="6064"/>
    <cellStyle name="Comma 53 2 4" xfId="6065"/>
    <cellStyle name="Comma 53 2 4 2" xfId="6066"/>
    <cellStyle name="Comma 53 2 4 2 2" xfId="6067"/>
    <cellStyle name="Comma 53 2 4 2 2 2" xfId="6068"/>
    <cellStyle name="Comma 53 2 4 2 2 3" xfId="6069"/>
    <cellStyle name="Comma 53 2 4 2 2 4" xfId="6070"/>
    <cellStyle name="Comma 53 2 4 2 3" xfId="6071"/>
    <cellStyle name="Comma 53 2 4 2 4" xfId="6072"/>
    <cellStyle name="Comma 53 2 4 2 5" xfId="6073"/>
    <cellStyle name="Comma 53 2 4 3" xfId="6074"/>
    <cellStyle name="Comma 53 2 4 3 2" xfId="6075"/>
    <cellStyle name="Comma 53 2 4 3 3" xfId="6076"/>
    <cellStyle name="Comma 53 2 4 3 4" xfId="6077"/>
    <cellStyle name="Comma 53 2 4 4" xfId="6078"/>
    <cellStyle name="Comma 53 2 4 5" xfId="6079"/>
    <cellStyle name="Comma 53 2 4 6" xfId="6080"/>
    <cellStyle name="Comma 53 2 5" xfId="6081"/>
    <cellStyle name="Comma 53 2 5 2" xfId="6082"/>
    <cellStyle name="Comma 53 2 5 2 2" xfId="6083"/>
    <cellStyle name="Comma 53 2 5 2 2 2" xfId="6084"/>
    <cellStyle name="Comma 53 2 5 2 2 3" xfId="6085"/>
    <cellStyle name="Comma 53 2 5 2 2 4" xfId="6086"/>
    <cellStyle name="Comma 53 2 5 2 3" xfId="6087"/>
    <cellStyle name="Comma 53 2 5 2 4" xfId="6088"/>
    <cellStyle name="Comma 53 2 5 2 5" xfId="6089"/>
    <cellStyle name="Comma 53 2 5 3" xfId="6090"/>
    <cellStyle name="Comma 53 2 5 3 2" xfId="6091"/>
    <cellStyle name="Comma 53 2 5 3 3" xfId="6092"/>
    <cellStyle name="Comma 53 2 5 3 4" xfId="6093"/>
    <cellStyle name="Comma 53 2 5 4" xfId="6094"/>
    <cellStyle name="Comma 53 2 5 5" xfId="6095"/>
    <cellStyle name="Comma 53 2 5 6" xfId="6096"/>
    <cellStyle name="Comma 53 2 6" xfId="6097"/>
    <cellStyle name="Comma 53 2 6 2" xfId="6098"/>
    <cellStyle name="Comma 53 2 6 2 2" xfId="6099"/>
    <cellStyle name="Comma 53 2 6 2 3" xfId="6100"/>
    <cellStyle name="Comma 53 2 6 2 4" xfId="6101"/>
    <cellStyle name="Comma 53 2 6 3" xfId="6102"/>
    <cellStyle name="Comma 53 2 6 4" xfId="6103"/>
    <cellStyle name="Comma 53 2 6 5" xfId="6104"/>
    <cellStyle name="Comma 53 2 7" xfId="6105"/>
    <cellStyle name="Comma 53 2 7 2" xfId="6106"/>
    <cellStyle name="Comma 53 2 7 3" xfId="6107"/>
    <cellStyle name="Comma 53 2 7 4" xfId="6108"/>
    <cellStyle name="Comma 53 2 8" xfId="6109"/>
    <cellStyle name="Comma 53 2 9" xfId="6110"/>
    <cellStyle name="Comma 53 3" xfId="6111"/>
    <cellStyle name="Comma 53 3 10" xfId="6112"/>
    <cellStyle name="Comma 53 3 2" xfId="6113"/>
    <cellStyle name="Comma 53 3 2 2" xfId="6114"/>
    <cellStyle name="Comma 53 3 2 2 2" xfId="6115"/>
    <cellStyle name="Comma 53 3 2 2 2 2" xfId="6116"/>
    <cellStyle name="Comma 53 3 2 2 2 2 2" xfId="6117"/>
    <cellStyle name="Comma 53 3 2 2 2 2 3" xfId="6118"/>
    <cellStyle name="Comma 53 3 2 2 2 2 4" xfId="6119"/>
    <cellStyle name="Comma 53 3 2 2 2 3" xfId="6120"/>
    <cellStyle name="Comma 53 3 2 2 2 4" xfId="6121"/>
    <cellStyle name="Comma 53 3 2 2 2 5" xfId="6122"/>
    <cellStyle name="Comma 53 3 2 2 3" xfId="6123"/>
    <cellStyle name="Comma 53 3 2 2 3 2" xfId="6124"/>
    <cellStyle name="Comma 53 3 2 2 3 3" xfId="6125"/>
    <cellStyle name="Comma 53 3 2 2 3 4" xfId="6126"/>
    <cellStyle name="Comma 53 3 2 2 4" xfId="6127"/>
    <cellStyle name="Comma 53 3 2 2 5" xfId="6128"/>
    <cellStyle name="Comma 53 3 2 2 6" xfId="6129"/>
    <cellStyle name="Comma 53 3 2 3" xfId="6130"/>
    <cellStyle name="Comma 53 3 2 3 2" xfId="6131"/>
    <cellStyle name="Comma 53 3 2 3 2 2" xfId="6132"/>
    <cellStyle name="Comma 53 3 2 3 2 2 2" xfId="6133"/>
    <cellStyle name="Comma 53 3 2 3 2 2 3" xfId="6134"/>
    <cellStyle name="Comma 53 3 2 3 2 2 4" xfId="6135"/>
    <cellStyle name="Comma 53 3 2 3 2 3" xfId="6136"/>
    <cellStyle name="Comma 53 3 2 3 2 4" xfId="6137"/>
    <cellStyle name="Comma 53 3 2 3 2 5" xfId="6138"/>
    <cellStyle name="Comma 53 3 2 3 3" xfId="6139"/>
    <cellStyle name="Comma 53 3 2 3 3 2" xfId="6140"/>
    <cellStyle name="Comma 53 3 2 3 3 3" xfId="6141"/>
    <cellStyle name="Comma 53 3 2 3 3 4" xfId="6142"/>
    <cellStyle name="Comma 53 3 2 3 4" xfId="6143"/>
    <cellStyle name="Comma 53 3 2 3 5" xfId="6144"/>
    <cellStyle name="Comma 53 3 2 3 6" xfId="6145"/>
    <cellStyle name="Comma 53 3 2 4" xfId="6146"/>
    <cellStyle name="Comma 53 3 2 4 2" xfId="6147"/>
    <cellStyle name="Comma 53 3 2 4 2 2" xfId="6148"/>
    <cellStyle name="Comma 53 3 2 4 2 3" xfId="6149"/>
    <cellStyle name="Comma 53 3 2 4 2 4" xfId="6150"/>
    <cellStyle name="Comma 53 3 2 4 3" xfId="6151"/>
    <cellStyle name="Comma 53 3 2 4 4" xfId="6152"/>
    <cellStyle name="Comma 53 3 2 4 5" xfId="6153"/>
    <cellStyle name="Comma 53 3 2 5" xfId="6154"/>
    <cellStyle name="Comma 53 3 2 5 2" xfId="6155"/>
    <cellStyle name="Comma 53 3 2 5 3" xfId="6156"/>
    <cellStyle name="Comma 53 3 2 5 4" xfId="6157"/>
    <cellStyle name="Comma 53 3 2 6" xfId="6158"/>
    <cellStyle name="Comma 53 3 2 7" xfId="6159"/>
    <cellStyle name="Comma 53 3 2 8" xfId="6160"/>
    <cellStyle name="Comma 53 3 3" xfId="6161"/>
    <cellStyle name="Comma 53 3 3 2" xfId="6162"/>
    <cellStyle name="Comma 53 3 3 2 2" xfId="6163"/>
    <cellStyle name="Comma 53 3 3 2 2 2" xfId="6164"/>
    <cellStyle name="Comma 53 3 3 2 2 2 2" xfId="6165"/>
    <cellStyle name="Comma 53 3 3 2 2 2 3" xfId="6166"/>
    <cellStyle name="Comma 53 3 3 2 2 2 4" xfId="6167"/>
    <cellStyle name="Comma 53 3 3 2 2 3" xfId="6168"/>
    <cellStyle name="Comma 53 3 3 2 2 4" xfId="6169"/>
    <cellStyle name="Comma 53 3 3 2 2 5" xfId="6170"/>
    <cellStyle name="Comma 53 3 3 2 3" xfId="6171"/>
    <cellStyle name="Comma 53 3 3 2 3 2" xfId="6172"/>
    <cellStyle name="Comma 53 3 3 2 3 3" xfId="6173"/>
    <cellStyle name="Comma 53 3 3 2 3 4" xfId="6174"/>
    <cellStyle name="Comma 53 3 3 2 4" xfId="6175"/>
    <cellStyle name="Comma 53 3 3 2 5" xfId="6176"/>
    <cellStyle name="Comma 53 3 3 2 6" xfId="6177"/>
    <cellStyle name="Comma 53 3 3 3" xfId="6178"/>
    <cellStyle name="Comma 53 3 3 3 2" xfId="6179"/>
    <cellStyle name="Comma 53 3 3 3 2 2" xfId="6180"/>
    <cellStyle name="Comma 53 3 3 3 2 2 2" xfId="6181"/>
    <cellStyle name="Comma 53 3 3 3 2 2 3" xfId="6182"/>
    <cellStyle name="Comma 53 3 3 3 2 2 4" xfId="6183"/>
    <cellStyle name="Comma 53 3 3 3 2 3" xfId="6184"/>
    <cellStyle name="Comma 53 3 3 3 2 4" xfId="6185"/>
    <cellStyle name="Comma 53 3 3 3 2 5" xfId="6186"/>
    <cellStyle name="Comma 53 3 3 3 3" xfId="6187"/>
    <cellStyle name="Comma 53 3 3 3 3 2" xfId="6188"/>
    <cellStyle name="Comma 53 3 3 3 3 3" xfId="6189"/>
    <cellStyle name="Comma 53 3 3 3 3 4" xfId="6190"/>
    <cellStyle name="Comma 53 3 3 3 4" xfId="6191"/>
    <cellStyle name="Comma 53 3 3 3 5" xfId="6192"/>
    <cellStyle name="Comma 53 3 3 3 6" xfId="6193"/>
    <cellStyle name="Comma 53 3 3 4" xfId="6194"/>
    <cellStyle name="Comma 53 3 3 4 2" xfId="6195"/>
    <cellStyle name="Comma 53 3 3 4 2 2" xfId="6196"/>
    <cellStyle name="Comma 53 3 3 4 2 3" xfId="6197"/>
    <cellStyle name="Comma 53 3 3 4 2 4" xfId="6198"/>
    <cellStyle name="Comma 53 3 3 4 3" xfId="6199"/>
    <cellStyle name="Comma 53 3 3 4 4" xfId="6200"/>
    <cellStyle name="Comma 53 3 3 4 5" xfId="6201"/>
    <cellStyle name="Comma 53 3 3 5" xfId="6202"/>
    <cellStyle name="Comma 53 3 3 5 2" xfId="6203"/>
    <cellStyle name="Comma 53 3 3 5 3" xfId="6204"/>
    <cellStyle name="Comma 53 3 3 5 4" xfId="6205"/>
    <cellStyle name="Comma 53 3 3 6" xfId="6206"/>
    <cellStyle name="Comma 53 3 3 7" xfId="6207"/>
    <cellStyle name="Comma 53 3 3 8" xfId="6208"/>
    <cellStyle name="Comma 53 3 4" xfId="6209"/>
    <cellStyle name="Comma 53 3 4 2" xfId="6210"/>
    <cellStyle name="Comma 53 3 4 2 2" xfId="6211"/>
    <cellStyle name="Comma 53 3 4 2 2 2" xfId="6212"/>
    <cellStyle name="Comma 53 3 4 2 2 3" xfId="6213"/>
    <cellStyle name="Comma 53 3 4 2 2 4" xfId="6214"/>
    <cellStyle name="Comma 53 3 4 2 3" xfId="6215"/>
    <cellStyle name="Comma 53 3 4 2 4" xfId="6216"/>
    <cellStyle name="Comma 53 3 4 2 5" xfId="6217"/>
    <cellStyle name="Comma 53 3 4 3" xfId="6218"/>
    <cellStyle name="Comma 53 3 4 3 2" xfId="6219"/>
    <cellStyle name="Comma 53 3 4 3 3" xfId="6220"/>
    <cellStyle name="Comma 53 3 4 3 4" xfId="6221"/>
    <cellStyle name="Comma 53 3 4 4" xfId="6222"/>
    <cellStyle name="Comma 53 3 4 5" xfId="6223"/>
    <cellStyle name="Comma 53 3 4 6" xfId="6224"/>
    <cellStyle name="Comma 53 3 5" xfId="6225"/>
    <cellStyle name="Comma 53 3 5 2" xfId="6226"/>
    <cellStyle name="Comma 53 3 5 2 2" xfId="6227"/>
    <cellStyle name="Comma 53 3 5 2 2 2" xfId="6228"/>
    <cellStyle name="Comma 53 3 5 2 2 3" xfId="6229"/>
    <cellStyle name="Comma 53 3 5 2 2 4" xfId="6230"/>
    <cellStyle name="Comma 53 3 5 2 3" xfId="6231"/>
    <cellStyle name="Comma 53 3 5 2 4" xfId="6232"/>
    <cellStyle name="Comma 53 3 5 2 5" xfId="6233"/>
    <cellStyle name="Comma 53 3 5 3" xfId="6234"/>
    <cellStyle name="Comma 53 3 5 3 2" xfId="6235"/>
    <cellStyle name="Comma 53 3 5 3 3" xfId="6236"/>
    <cellStyle name="Comma 53 3 5 3 4" xfId="6237"/>
    <cellStyle name="Comma 53 3 5 4" xfId="6238"/>
    <cellStyle name="Comma 53 3 5 5" xfId="6239"/>
    <cellStyle name="Comma 53 3 5 6" xfId="6240"/>
    <cellStyle name="Comma 53 3 6" xfId="6241"/>
    <cellStyle name="Comma 53 3 6 2" xfId="6242"/>
    <cellStyle name="Comma 53 3 6 2 2" xfId="6243"/>
    <cellStyle name="Comma 53 3 6 2 3" xfId="6244"/>
    <cellStyle name="Comma 53 3 6 2 4" xfId="6245"/>
    <cellStyle name="Comma 53 3 6 3" xfId="6246"/>
    <cellStyle name="Comma 53 3 6 4" xfId="6247"/>
    <cellStyle name="Comma 53 3 6 5" xfId="6248"/>
    <cellStyle name="Comma 53 3 7" xfId="6249"/>
    <cellStyle name="Comma 53 3 7 2" xfId="6250"/>
    <cellStyle name="Comma 53 3 7 3" xfId="6251"/>
    <cellStyle name="Comma 53 3 7 4" xfId="6252"/>
    <cellStyle name="Comma 53 3 8" xfId="6253"/>
    <cellStyle name="Comma 53 3 9" xfId="6254"/>
    <cellStyle name="Comma 53 4" xfId="6255"/>
    <cellStyle name="Comma 53 4 2" xfId="6256"/>
    <cellStyle name="Comma 53 4 2 2" xfId="6257"/>
    <cellStyle name="Comma 53 4 2 2 2" xfId="6258"/>
    <cellStyle name="Comma 53 4 2 2 2 2" xfId="6259"/>
    <cellStyle name="Comma 53 4 2 2 2 3" xfId="6260"/>
    <cellStyle name="Comma 53 4 2 2 2 4" xfId="6261"/>
    <cellStyle name="Comma 53 4 2 2 3" xfId="6262"/>
    <cellStyle name="Comma 53 4 2 2 4" xfId="6263"/>
    <cellStyle name="Comma 53 4 2 2 5" xfId="6264"/>
    <cellStyle name="Comma 53 4 2 3" xfId="6265"/>
    <cellStyle name="Comma 53 4 2 3 2" xfId="6266"/>
    <cellStyle name="Comma 53 4 2 3 3" xfId="6267"/>
    <cellStyle name="Comma 53 4 2 3 4" xfId="6268"/>
    <cellStyle name="Comma 53 4 2 4" xfId="6269"/>
    <cellStyle name="Comma 53 4 2 5" xfId="6270"/>
    <cellStyle name="Comma 53 4 2 6" xfId="6271"/>
    <cellStyle name="Comma 53 4 3" xfId="6272"/>
    <cellStyle name="Comma 53 4 3 2" xfId="6273"/>
    <cellStyle name="Comma 53 4 3 2 2" xfId="6274"/>
    <cellStyle name="Comma 53 4 3 2 2 2" xfId="6275"/>
    <cellStyle name="Comma 53 4 3 2 2 3" xfId="6276"/>
    <cellStyle name="Comma 53 4 3 2 2 4" xfId="6277"/>
    <cellStyle name="Comma 53 4 3 2 3" xfId="6278"/>
    <cellStyle name="Comma 53 4 3 2 4" xfId="6279"/>
    <cellStyle name="Comma 53 4 3 2 5" xfId="6280"/>
    <cellStyle name="Comma 53 4 3 3" xfId="6281"/>
    <cellStyle name="Comma 53 4 3 3 2" xfId="6282"/>
    <cellStyle name="Comma 53 4 3 3 3" xfId="6283"/>
    <cellStyle name="Comma 53 4 3 3 4" xfId="6284"/>
    <cellStyle name="Comma 53 4 3 4" xfId="6285"/>
    <cellStyle name="Comma 53 4 3 5" xfId="6286"/>
    <cellStyle name="Comma 53 4 3 6" xfId="6287"/>
    <cellStyle name="Comma 53 4 4" xfId="6288"/>
    <cellStyle name="Comma 53 4 4 2" xfId="6289"/>
    <cellStyle name="Comma 53 4 4 2 2" xfId="6290"/>
    <cellStyle name="Comma 53 4 4 2 3" xfId="6291"/>
    <cellStyle name="Comma 53 4 4 2 4" xfId="6292"/>
    <cellStyle name="Comma 53 4 4 3" xfId="6293"/>
    <cellStyle name="Comma 53 4 4 4" xfId="6294"/>
    <cellStyle name="Comma 53 4 4 5" xfId="6295"/>
    <cellStyle name="Comma 53 4 5" xfId="6296"/>
    <cellStyle name="Comma 53 4 5 2" xfId="6297"/>
    <cellStyle name="Comma 53 4 5 3" xfId="6298"/>
    <cellStyle name="Comma 53 4 5 4" xfId="6299"/>
    <cellStyle name="Comma 53 4 6" xfId="6300"/>
    <cellStyle name="Comma 53 4 7" xfId="6301"/>
    <cellStyle name="Comma 53 4 8" xfId="6302"/>
    <cellStyle name="Comma 53 5" xfId="6303"/>
    <cellStyle name="Comma 53 5 2" xfId="6304"/>
    <cellStyle name="Comma 53 5 2 2" xfId="6305"/>
    <cellStyle name="Comma 53 5 2 2 2" xfId="6306"/>
    <cellStyle name="Comma 53 5 2 2 2 2" xfId="6307"/>
    <cellStyle name="Comma 53 5 2 2 2 3" xfId="6308"/>
    <cellStyle name="Comma 53 5 2 2 2 4" xfId="6309"/>
    <cellStyle name="Comma 53 5 2 2 3" xfId="6310"/>
    <cellStyle name="Comma 53 5 2 2 4" xfId="6311"/>
    <cellStyle name="Comma 53 5 2 2 5" xfId="6312"/>
    <cellStyle name="Comma 53 5 2 3" xfId="6313"/>
    <cellStyle name="Comma 53 5 2 3 2" xfId="6314"/>
    <cellStyle name="Comma 53 5 2 3 3" xfId="6315"/>
    <cellStyle name="Comma 53 5 2 3 4" xfId="6316"/>
    <cellStyle name="Comma 53 5 2 4" xfId="6317"/>
    <cellStyle name="Comma 53 5 2 5" xfId="6318"/>
    <cellStyle name="Comma 53 5 2 6" xfId="6319"/>
    <cellStyle name="Comma 53 5 3" xfId="6320"/>
    <cellStyle name="Comma 53 5 3 2" xfId="6321"/>
    <cellStyle name="Comma 53 5 3 2 2" xfId="6322"/>
    <cellStyle name="Comma 53 5 3 2 2 2" xfId="6323"/>
    <cellStyle name="Comma 53 5 3 2 2 3" xfId="6324"/>
    <cellStyle name="Comma 53 5 3 2 2 4" xfId="6325"/>
    <cellStyle name="Comma 53 5 3 2 3" xfId="6326"/>
    <cellStyle name="Comma 53 5 3 2 4" xfId="6327"/>
    <cellStyle name="Comma 53 5 3 2 5" xfId="6328"/>
    <cellStyle name="Comma 53 5 3 3" xfId="6329"/>
    <cellStyle name="Comma 53 5 3 3 2" xfId="6330"/>
    <cellStyle name="Comma 53 5 3 3 3" xfId="6331"/>
    <cellStyle name="Comma 53 5 3 3 4" xfId="6332"/>
    <cellStyle name="Comma 53 5 3 4" xfId="6333"/>
    <cellStyle name="Comma 53 5 3 5" xfId="6334"/>
    <cellStyle name="Comma 53 5 3 6" xfId="6335"/>
    <cellStyle name="Comma 53 5 4" xfId="6336"/>
    <cellStyle name="Comma 53 5 4 2" xfId="6337"/>
    <cellStyle name="Comma 53 5 4 2 2" xfId="6338"/>
    <cellStyle name="Comma 53 5 4 2 3" xfId="6339"/>
    <cellStyle name="Comma 53 5 4 2 4" xfId="6340"/>
    <cellStyle name="Comma 53 5 4 3" xfId="6341"/>
    <cellStyle name="Comma 53 5 4 4" xfId="6342"/>
    <cellStyle name="Comma 53 5 4 5" xfId="6343"/>
    <cellStyle name="Comma 53 5 5" xfId="6344"/>
    <cellStyle name="Comma 53 5 5 2" xfId="6345"/>
    <cellStyle name="Comma 53 5 5 3" xfId="6346"/>
    <cellStyle name="Comma 53 5 5 4" xfId="6347"/>
    <cellStyle name="Comma 53 5 6" xfId="6348"/>
    <cellStyle name="Comma 53 5 7" xfId="6349"/>
    <cellStyle name="Comma 53 5 8" xfId="6350"/>
    <cellStyle name="Comma 53 6" xfId="6351"/>
    <cellStyle name="Comma 53 6 2" xfId="6352"/>
    <cellStyle name="Comma 53 6 2 2" xfId="6353"/>
    <cellStyle name="Comma 53 6 2 2 2" xfId="6354"/>
    <cellStyle name="Comma 53 6 2 2 3" xfId="6355"/>
    <cellStyle name="Comma 53 6 2 2 4" xfId="6356"/>
    <cellStyle name="Comma 53 6 2 3" xfId="6357"/>
    <cellStyle name="Comma 53 6 2 4" xfId="6358"/>
    <cellStyle name="Comma 53 6 2 5" xfId="6359"/>
    <cellStyle name="Comma 53 6 3" xfId="6360"/>
    <cellStyle name="Comma 53 6 3 2" xfId="6361"/>
    <cellStyle name="Comma 53 6 3 3" xfId="6362"/>
    <cellStyle name="Comma 53 6 3 4" xfId="6363"/>
    <cellStyle name="Comma 53 6 4" xfId="6364"/>
    <cellStyle name="Comma 53 6 5" xfId="6365"/>
    <cellStyle name="Comma 53 6 6" xfId="6366"/>
    <cellStyle name="Comma 53 7" xfId="6367"/>
    <cellStyle name="Comma 53 7 2" xfId="6368"/>
    <cellStyle name="Comma 53 7 2 2" xfId="6369"/>
    <cellStyle name="Comma 53 7 2 2 2" xfId="6370"/>
    <cellStyle name="Comma 53 7 2 2 3" xfId="6371"/>
    <cellStyle name="Comma 53 7 2 2 4" xfId="6372"/>
    <cellStyle name="Comma 53 7 2 3" xfId="6373"/>
    <cellStyle name="Comma 53 7 2 4" xfId="6374"/>
    <cellStyle name="Comma 53 7 2 5" xfId="6375"/>
    <cellStyle name="Comma 53 7 3" xfId="6376"/>
    <cellStyle name="Comma 53 7 3 2" xfId="6377"/>
    <cellStyle name="Comma 53 7 3 3" xfId="6378"/>
    <cellStyle name="Comma 53 7 3 4" xfId="6379"/>
    <cellStyle name="Comma 53 7 4" xfId="6380"/>
    <cellStyle name="Comma 53 7 5" xfId="6381"/>
    <cellStyle name="Comma 53 7 6" xfId="6382"/>
    <cellStyle name="Comma 53 8" xfId="6383"/>
    <cellStyle name="Comma 53 8 2" xfId="6384"/>
    <cellStyle name="Comma 53 8 2 2" xfId="6385"/>
    <cellStyle name="Comma 53 8 2 3" xfId="6386"/>
    <cellStyle name="Comma 53 8 2 4" xfId="6387"/>
    <cellStyle name="Comma 53 8 3" xfId="6388"/>
    <cellStyle name="Comma 53 8 4" xfId="6389"/>
    <cellStyle name="Comma 53 8 5" xfId="6390"/>
    <cellStyle name="Comma 53 9" xfId="6391"/>
    <cellStyle name="Comma 53 9 2" xfId="6392"/>
    <cellStyle name="Comma 53 9 3" xfId="6393"/>
    <cellStyle name="Comma 53 9 4" xfId="6394"/>
    <cellStyle name="Comma 54" xfId="6395"/>
    <cellStyle name="Comma 54 10" xfId="6396"/>
    <cellStyle name="Comma 54 11" xfId="6397"/>
    <cellStyle name="Comma 54 12" xfId="6398"/>
    <cellStyle name="Comma 54 2" xfId="6399"/>
    <cellStyle name="Comma 54 2 10" xfId="6400"/>
    <cellStyle name="Comma 54 2 2" xfId="6401"/>
    <cellStyle name="Comma 54 2 2 2" xfId="6402"/>
    <cellStyle name="Comma 54 2 2 2 2" xfId="6403"/>
    <cellStyle name="Comma 54 2 2 2 2 2" xfId="6404"/>
    <cellStyle name="Comma 54 2 2 2 2 2 2" xfId="6405"/>
    <cellStyle name="Comma 54 2 2 2 2 2 3" xfId="6406"/>
    <cellStyle name="Comma 54 2 2 2 2 2 4" xfId="6407"/>
    <cellStyle name="Comma 54 2 2 2 2 3" xfId="6408"/>
    <cellStyle name="Comma 54 2 2 2 2 4" xfId="6409"/>
    <cellStyle name="Comma 54 2 2 2 2 5" xfId="6410"/>
    <cellStyle name="Comma 54 2 2 2 3" xfId="6411"/>
    <cellStyle name="Comma 54 2 2 2 3 2" xfId="6412"/>
    <cellStyle name="Comma 54 2 2 2 3 3" xfId="6413"/>
    <cellStyle name="Comma 54 2 2 2 3 4" xfId="6414"/>
    <cellStyle name="Comma 54 2 2 2 4" xfId="6415"/>
    <cellStyle name="Comma 54 2 2 2 5" xfId="6416"/>
    <cellStyle name="Comma 54 2 2 2 6" xfId="6417"/>
    <cellStyle name="Comma 54 2 2 3" xfId="6418"/>
    <cellStyle name="Comma 54 2 2 3 2" xfId="6419"/>
    <cellStyle name="Comma 54 2 2 3 2 2" xfId="6420"/>
    <cellStyle name="Comma 54 2 2 3 2 2 2" xfId="6421"/>
    <cellStyle name="Comma 54 2 2 3 2 2 3" xfId="6422"/>
    <cellStyle name="Comma 54 2 2 3 2 2 4" xfId="6423"/>
    <cellStyle name="Comma 54 2 2 3 2 3" xfId="6424"/>
    <cellStyle name="Comma 54 2 2 3 2 4" xfId="6425"/>
    <cellStyle name="Comma 54 2 2 3 2 5" xfId="6426"/>
    <cellStyle name="Comma 54 2 2 3 3" xfId="6427"/>
    <cellStyle name="Comma 54 2 2 3 3 2" xfId="6428"/>
    <cellStyle name="Comma 54 2 2 3 3 3" xfId="6429"/>
    <cellStyle name="Comma 54 2 2 3 3 4" xfId="6430"/>
    <cellStyle name="Comma 54 2 2 3 4" xfId="6431"/>
    <cellStyle name="Comma 54 2 2 3 5" xfId="6432"/>
    <cellStyle name="Comma 54 2 2 3 6" xfId="6433"/>
    <cellStyle name="Comma 54 2 2 4" xfId="6434"/>
    <cellStyle name="Comma 54 2 2 4 2" xfId="6435"/>
    <cellStyle name="Comma 54 2 2 4 2 2" xfId="6436"/>
    <cellStyle name="Comma 54 2 2 4 2 3" xfId="6437"/>
    <cellStyle name="Comma 54 2 2 4 2 4" xfId="6438"/>
    <cellStyle name="Comma 54 2 2 4 3" xfId="6439"/>
    <cellStyle name="Comma 54 2 2 4 4" xfId="6440"/>
    <cellStyle name="Comma 54 2 2 4 5" xfId="6441"/>
    <cellStyle name="Comma 54 2 2 5" xfId="6442"/>
    <cellStyle name="Comma 54 2 2 5 2" xfId="6443"/>
    <cellStyle name="Comma 54 2 2 5 3" xfId="6444"/>
    <cellStyle name="Comma 54 2 2 5 4" xfId="6445"/>
    <cellStyle name="Comma 54 2 2 6" xfId="6446"/>
    <cellStyle name="Comma 54 2 2 7" xfId="6447"/>
    <cellStyle name="Comma 54 2 2 8" xfId="6448"/>
    <cellStyle name="Comma 54 2 3" xfId="6449"/>
    <cellStyle name="Comma 54 2 3 2" xfId="6450"/>
    <cellStyle name="Comma 54 2 3 2 2" xfId="6451"/>
    <cellStyle name="Comma 54 2 3 2 2 2" xfId="6452"/>
    <cellStyle name="Comma 54 2 3 2 2 2 2" xfId="6453"/>
    <cellStyle name="Comma 54 2 3 2 2 2 3" xfId="6454"/>
    <cellStyle name="Comma 54 2 3 2 2 2 4" xfId="6455"/>
    <cellStyle name="Comma 54 2 3 2 2 3" xfId="6456"/>
    <cellStyle name="Comma 54 2 3 2 2 4" xfId="6457"/>
    <cellStyle name="Comma 54 2 3 2 2 5" xfId="6458"/>
    <cellStyle name="Comma 54 2 3 2 3" xfId="6459"/>
    <cellStyle name="Comma 54 2 3 2 3 2" xfId="6460"/>
    <cellStyle name="Comma 54 2 3 2 3 3" xfId="6461"/>
    <cellStyle name="Comma 54 2 3 2 3 4" xfId="6462"/>
    <cellStyle name="Comma 54 2 3 2 4" xfId="6463"/>
    <cellStyle name="Comma 54 2 3 2 5" xfId="6464"/>
    <cellStyle name="Comma 54 2 3 2 6" xfId="6465"/>
    <cellStyle name="Comma 54 2 3 3" xfId="6466"/>
    <cellStyle name="Comma 54 2 3 3 2" xfId="6467"/>
    <cellStyle name="Comma 54 2 3 3 2 2" xfId="6468"/>
    <cellStyle name="Comma 54 2 3 3 2 2 2" xfId="6469"/>
    <cellStyle name="Comma 54 2 3 3 2 2 3" xfId="6470"/>
    <cellStyle name="Comma 54 2 3 3 2 2 4" xfId="6471"/>
    <cellStyle name="Comma 54 2 3 3 2 3" xfId="6472"/>
    <cellStyle name="Comma 54 2 3 3 2 4" xfId="6473"/>
    <cellStyle name="Comma 54 2 3 3 2 5" xfId="6474"/>
    <cellStyle name="Comma 54 2 3 3 3" xfId="6475"/>
    <cellStyle name="Comma 54 2 3 3 3 2" xfId="6476"/>
    <cellStyle name="Comma 54 2 3 3 3 3" xfId="6477"/>
    <cellStyle name="Comma 54 2 3 3 3 4" xfId="6478"/>
    <cellStyle name="Comma 54 2 3 3 4" xfId="6479"/>
    <cellStyle name="Comma 54 2 3 3 5" xfId="6480"/>
    <cellStyle name="Comma 54 2 3 3 6" xfId="6481"/>
    <cellStyle name="Comma 54 2 3 4" xfId="6482"/>
    <cellStyle name="Comma 54 2 3 4 2" xfId="6483"/>
    <cellStyle name="Comma 54 2 3 4 2 2" xfId="6484"/>
    <cellStyle name="Comma 54 2 3 4 2 3" xfId="6485"/>
    <cellStyle name="Comma 54 2 3 4 2 4" xfId="6486"/>
    <cellStyle name="Comma 54 2 3 4 3" xfId="6487"/>
    <cellStyle name="Comma 54 2 3 4 4" xfId="6488"/>
    <cellStyle name="Comma 54 2 3 4 5" xfId="6489"/>
    <cellStyle name="Comma 54 2 3 5" xfId="6490"/>
    <cellStyle name="Comma 54 2 3 5 2" xfId="6491"/>
    <cellStyle name="Comma 54 2 3 5 3" xfId="6492"/>
    <cellStyle name="Comma 54 2 3 5 4" xfId="6493"/>
    <cellStyle name="Comma 54 2 3 6" xfId="6494"/>
    <cellStyle name="Comma 54 2 3 7" xfId="6495"/>
    <cellStyle name="Comma 54 2 3 8" xfId="6496"/>
    <cellStyle name="Comma 54 2 4" xfId="6497"/>
    <cellStyle name="Comma 54 2 4 2" xfId="6498"/>
    <cellStyle name="Comma 54 2 4 2 2" xfId="6499"/>
    <cellStyle name="Comma 54 2 4 2 2 2" xfId="6500"/>
    <cellStyle name="Comma 54 2 4 2 2 3" xfId="6501"/>
    <cellStyle name="Comma 54 2 4 2 2 4" xfId="6502"/>
    <cellStyle name="Comma 54 2 4 2 3" xfId="6503"/>
    <cellStyle name="Comma 54 2 4 2 4" xfId="6504"/>
    <cellStyle name="Comma 54 2 4 2 5" xfId="6505"/>
    <cellStyle name="Comma 54 2 4 3" xfId="6506"/>
    <cellStyle name="Comma 54 2 4 3 2" xfId="6507"/>
    <cellStyle name="Comma 54 2 4 3 3" xfId="6508"/>
    <cellStyle name="Comma 54 2 4 3 4" xfId="6509"/>
    <cellStyle name="Comma 54 2 4 4" xfId="6510"/>
    <cellStyle name="Comma 54 2 4 5" xfId="6511"/>
    <cellStyle name="Comma 54 2 4 6" xfId="6512"/>
    <cellStyle name="Comma 54 2 5" xfId="6513"/>
    <cellStyle name="Comma 54 2 5 2" xfId="6514"/>
    <cellStyle name="Comma 54 2 5 2 2" xfId="6515"/>
    <cellStyle name="Comma 54 2 5 2 2 2" xfId="6516"/>
    <cellStyle name="Comma 54 2 5 2 2 3" xfId="6517"/>
    <cellStyle name="Comma 54 2 5 2 2 4" xfId="6518"/>
    <cellStyle name="Comma 54 2 5 2 3" xfId="6519"/>
    <cellStyle name="Comma 54 2 5 2 4" xfId="6520"/>
    <cellStyle name="Comma 54 2 5 2 5" xfId="6521"/>
    <cellStyle name="Comma 54 2 5 3" xfId="6522"/>
    <cellStyle name="Comma 54 2 5 3 2" xfId="6523"/>
    <cellStyle name="Comma 54 2 5 3 3" xfId="6524"/>
    <cellStyle name="Comma 54 2 5 3 4" xfId="6525"/>
    <cellStyle name="Comma 54 2 5 4" xfId="6526"/>
    <cellStyle name="Comma 54 2 5 5" xfId="6527"/>
    <cellStyle name="Comma 54 2 5 6" xfId="6528"/>
    <cellStyle name="Comma 54 2 6" xfId="6529"/>
    <cellStyle name="Comma 54 2 6 2" xfId="6530"/>
    <cellStyle name="Comma 54 2 6 2 2" xfId="6531"/>
    <cellStyle name="Comma 54 2 6 2 3" xfId="6532"/>
    <cellStyle name="Comma 54 2 6 2 4" xfId="6533"/>
    <cellStyle name="Comma 54 2 6 3" xfId="6534"/>
    <cellStyle name="Comma 54 2 6 4" xfId="6535"/>
    <cellStyle name="Comma 54 2 6 5" xfId="6536"/>
    <cellStyle name="Comma 54 2 7" xfId="6537"/>
    <cellStyle name="Comma 54 2 7 2" xfId="6538"/>
    <cellStyle name="Comma 54 2 7 3" xfId="6539"/>
    <cellStyle name="Comma 54 2 7 4" xfId="6540"/>
    <cellStyle name="Comma 54 2 8" xfId="6541"/>
    <cellStyle name="Comma 54 2 9" xfId="6542"/>
    <cellStyle name="Comma 54 3" xfId="6543"/>
    <cellStyle name="Comma 54 3 10" xfId="6544"/>
    <cellStyle name="Comma 54 3 2" xfId="6545"/>
    <cellStyle name="Comma 54 3 2 2" xfId="6546"/>
    <cellStyle name="Comma 54 3 2 2 2" xfId="6547"/>
    <cellStyle name="Comma 54 3 2 2 2 2" xfId="6548"/>
    <cellStyle name="Comma 54 3 2 2 2 2 2" xfId="6549"/>
    <cellStyle name="Comma 54 3 2 2 2 2 3" xfId="6550"/>
    <cellStyle name="Comma 54 3 2 2 2 2 4" xfId="6551"/>
    <cellStyle name="Comma 54 3 2 2 2 3" xfId="6552"/>
    <cellStyle name="Comma 54 3 2 2 2 4" xfId="6553"/>
    <cellStyle name="Comma 54 3 2 2 2 5" xfId="6554"/>
    <cellStyle name="Comma 54 3 2 2 3" xfId="6555"/>
    <cellStyle name="Comma 54 3 2 2 3 2" xfId="6556"/>
    <cellStyle name="Comma 54 3 2 2 3 3" xfId="6557"/>
    <cellStyle name="Comma 54 3 2 2 3 4" xfId="6558"/>
    <cellStyle name="Comma 54 3 2 2 4" xfId="6559"/>
    <cellStyle name="Comma 54 3 2 2 5" xfId="6560"/>
    <cellStyle name="Comma 54 3 2 2 6" xfId="6561"/>
    <cellStyle name="Comma 54 3 2 3" xfId="6562"/>
    <cellStyle name="Comma 54 3 2 3 2" xfId="6563"/>
    <cellStyle name="Comma 54 3 2 3 2 2" xfId="6564"/>
    <cellStyle name="Comma 54 3 2 3 2 2 2" xfId="6565"/>
    <cellStyle name="Comma 54 3 2 3 2 2 3" xfId="6566"/>
    <cellStyle name="Comma 54 3 2 3 2 2 4" xfId="6567"/>
    <cellStyle name="Comma 54 3 2 3 2 3" xfId="6568"/>
    <cellStyle name="Comma 54 3 2 3 2 4" xfId="6569"/>
    <cellStyle name="Comma 54 3 2 3 2 5" xfId="6570"/>
    <cellStyle name="Comma 54 3 2 3 3" xfId="6571"/>
    <cellStyle name="Comma 54 3 2 3 3 2" xfId="6572"/>
    <cellStyle name="Comma 54 3 2 3 3 3" xfId="6573"/>
    <cellStyle name="Comma 54 3 2 3 3 4" xfId="6574"/>
    <cellStyle name="Comma 54 3 2 3 4" xfId="6575"/>
    <cellStyle name="Comma 54 3 2 3 5" xfId="6576"/>
    <cellStyle name="Comma 54 3 2 3 6" xfId="6577"/>
    <cellStyle name="Comma 54 3 2 4" xfId="6578"/>
    <cellStyle name="Comma 54 3 2 4 2" xfId="6579"/>
    <cellStyle name="Comma 54 3 2 4 2 2" xfId="6580"/>
    <cellStyle name="Comma 54 3 2 4 2 3" xfId="6581"/>
    <cellStyle name="Comma 54 3 2 4 2 4" xfId="6582"/>
    <cellStyle name="Comma 54 3 2 4 3" xfId="6583"/>
    <cellStyle name="Comma 54 3 2 4 4" xfId="6584"/>
    <cellStyle name="Comma 54 3 2 4 5" xfId="6585"/>
    <cellStyle name="Comma 54 3 2 5" xfId="6586"/>
    <cellStyle name="Comma 54 3 2 5 2" xfId="6587"/>
    <cellStyle name="Comma 54 3 2 5 3" xfId="6588"/>
    <cellStyle name="Comma 54 3 2 5 4" xfId="6589"/>
    <cellStyle name="Comma 54 3 2 6" xfId="6590"/>
    <cellStyle name="Comma 54 3 2 7" xfId="6591"/>
    <cellStyle name="Comma 54 3 2 8" xfId="6592"/>
    <cellStyle name="Comma 54 3 3" xfId="6593"/>
    <cellStyle name="Comma 54 3 3 2" xfId="6594"/>
    <cellStyle name="Comma 54 3 3 2 2" xfId="6595"/>
    <cellStyle name="Comma 54 3 3 2 2 2" xfId="6596"/>
    <cellStyle name="Comma 54 3 3 2 2 2 2" xfId="6597"/>
    <cellStyle name="Comma 54 3 3 2 2 2 3" xfId="6598"/>
    <cellStyle name="Comma 54 3 3 2 2 2 4" xfId="6599"/>
    <cellStyle name="Comma 54 3 3 2 2 3" xfId="6600"/>
    <cellStyle name="Comma 54 3 3 2 2 4" xfId="6601"/>
    <cellStyle name="Comma 54 3 3 2 2 5" xfId="6602"/>
    <cellStyle name="Comma 54 3 3 2 3" xfId="6603"/>
    <cellStyle name="Comma 54 3 3 2 3 2" xfId="6604"/>
    <cellStyle name="Comma 54 3 3 2 3 3" xfId="6605"/>
    <cellStyle name="Comma 54 3 3 2 3 4" xfId="6606"/>
    <cellStyle name="Comma 54 3 3 2 4" xfId="6607"/>
    <cellStyle name="Comma 54 3 3 2 5" xfId="6608"/>
    <cellStyle name="Comma 54 3 3 2 6" xfId="6609"/>
    <cellStyle name="Comma 54 3 3 3" xfId="6610"/>
    <cellStyle name="Comma 54 3 3 3 2" xfId="6611"/>
    <cellStyle name="Comma 54 3 3 3 2 2" xfId="6612"/>
    <cellStyle name="Comma 54 3 3 3 2 2 2" xfId="6613"/>
    <cellStyle name="Comma 54 3 3 3 2 2 3" xfId="6614"/>
    <cellStyle name="Comma 54 3 3 3 2 2 4" xfId="6615"/>
    <cellStyle name="Comma 54 3 3 3 2 3" xfId="6616"/>
    <cellStyle name="Comma 54 3 3 3 2 4" xfId="6617"/>
    <cellStyle name="Comma 54 3 3 3 2 5" xfId="6618"/>
    <cellStyle name="Comma 54 3 3 3 3" xfId="6619"/>
    <cellStyle name="Comma 54 3 3 3 3 2" xfId="6620"/>
    <cellStyle name="Comma 54 3 3 3 3 3" xfId="6621"/>
    <cellStyle name="Comma 54 3 3 3 3 4" xfId="6622"/>
    <cellStyle name="Comma 54 3 3 3 4" xfId="6623"/>
    <cellStyle name="Comma 54 3 3 3 5" xfId="6624"/>
    <cellStyle name="Comma 54 3 3 3 6" xfId="6625"/>
    <cellStyle name="Comma 54 3 3 4" xfId="6626"/>
    <cellStyle name="Comma 54 3 3 4 2" xfId="6627"/>
    <cellStyle name="Comma 54 3 3 4 2 2" xfId="6628"/>
    <cellStyle name="Comma 54 3 3 4 2 3" xfId="6629"/>
    <cellStyle name="Comma 54 3 3 4 2 4" xfId="6630"/>
    <cellStyle name="Comma 54 3 3 4 3" xfId="6631"/>
    <cellStyle name="Comma 54 3 3 4 4" xfId="6632"/>
    <cellStyle name="Comma 54 3 3 4 5" xfId="6633"/>
    <cellStyle name="Comma 54 3 3 5" xfId="6634"/>
    <cellStyle name="Comma 54 3 3 5 2" xfId="6635"/>
    <cellStyle name="Comma 54 3 3 5 3" xfId="6636"/>
    <cellStyle name="Comma 54 3 3 5 4" xfId="6637"/>
    <cellStyle name="Comma 54 3 3 6" xfId="6638"/>
    <cellStyle name="Comma 54 3 3 7" xfId="6639"/>
    <cellStyle name="Comma 54 3 3 8" xfId="6640"/>
    <cellStyle name="Comma 54 3 4" xfId="6641"/>
    <cellStyle name="Comma 54 3 4 2" xfId="6642"/>
    <cellStyle name="Comma 54 3 4 2 2" xfId="6643"/>
    <cellStyle name="Comma 54 3 4 2 2 2" xfId="6644"/>
    <cellStyle name="Comma 54 3 4 2 2 3" xfId="6645"/>
    <cellStyle name="Comma 54 3 4 2 2 4" xfId="6646"/>
    <cellStyle name="Comma 54 3 4 2 3" xfId="6647"/>
    <cellStyle name="Comma 54 3 4 2 4" xfId="6648"/>
    <cellStyle name="Comma 54 3 4 2 5" xfId="6649"/>
    <cellStyle name="Comma 54 3 4 3" xfId="6650"/>
    <cellStyle name="Comma 54 3 4 3 2" xfId="6651"/>
    <cellStyle name="Comma 54 3 4 3 3" xfId="6652"/>
    <cellStyle name="Comma 54 3 4 3 4" xfId="6653"/>
    <cellStyle name="Comma 54 3 4 4" xfId="6654"/>
    <cellStyle name="Comma 54 3 4 5" xfId="6655"/>
    <cellStyle name="Comma 54 3 4 6" xfId="6656"/>
    <cellStyle name="Comma 54 3 5" xfId="6657"/>
    <cellStyle name="Comma 54 3 5 2" xfId="6658"/>
    <cellStyle name="Comma 54 3 5 2 2" xfId="6659"/>
    <cellStyle name="Comma 54 3 5 2 2 2" xfId="6660"/>
    <cellStyle name="Comma 54 3 5 2 2 3" xfId="6661"/>
    <cellStyle name="Comma 54 3 5 2 2 4" xfId="6662"/>
    <cellStyle name="Comma 54 3 5 2 3" xfId="6663"/>
    <cellStyle name="Comma 54 3 5 2 4" xfId="6664"/>
    <cellStyle name="Comma 54 3 5 2 5" xfId="6665"/>
    <cellStyle name="Comma 54 3 5 3" xfId="6666"/>
    <cellStyle name="Comma 54 3 5 3 2" xfId="6667"/>
    <cellStyle name="Comma 54 3 5 3 3" xfId="6668"/>
    <cellStyle name="Comma 54 3 5 3 4" xfId="6669"/>
    <cellStyle name="Comma 54 3 5 4" xfId="6670"/>
    <cellStyle name="Comma 54 3 5 5" xfId="6671"/>
    <cellStyle name="Comma 54 3 5 6" xfId="6672"/>
    <cellStyle name="Comma 54 3 6" xfId="6673"/>
    <cellStyle name="Comma 54 3 6 2" xfId="6674"/>
    <cellStyle name="Comma 54 3 6 2 2" xfId="6675"/>
    <cellStyle name="Comma 54 3 6 2 3" xfId="6676"/>
    <cellStyle name="Comma 54 3 6 2 4" xfId="6677"/>
    <cellStyle name="Comma 54 3 6 3" xfId="6678"/>
    <cellStyle name="Comma 54 3 6 4" xfId="6679"/>
    <cellStyle name="Comma 54 3 6 5" xfId="6680"/>
    <cellStyle name="Comma 54 3 7" xfId="6681"/>
    <cellStyle name="Comma 54 3 7 2" xfId="6682"/>
    <cellStyle name="Comma 54 3 7 3" xfId="6683"/>
    <cellStyle name="Comma 54 3 7 4" xfId="6684"/>
    <cellStyle name="Comma 54 3 8" xfId="6685"/>
    <cellStyle name="Comma 54 3 9" xfId="6686"/>
    <cellStyle name="Comma 54 4" xfId="6687"/>
    <cellStyle name="Comma 54 4 2" xfId="6688"/>
    <cellStyle name="Comma 54 4 2 2" xfId="6689"/>
    <cellStyle name="Comma 54 4 2 2 2" xfId="6690"/>
    <cellStyle name="Comma 54 4 2 2 2 2" xfId="6691"/>
    <cellStyle name="Comma 54 4 2 2 2 3" xfId="6692"/>
    <cellStyle name="Comma 54 4 2 2 2 4" xfId="6693"/>
    <cellStyle name="Comma 54 4 2 2 3" xfId="6694"/>
    <cellStyle name="Comma 54 4 2 2 4" xfId="6695"/>
    <cellStyle name="Comma 54 4 2 2 5" xfId="6696"/>
    <cellStyle name="Comma 54 4 2 3" xfId="6697"/>
    <cellStyle name="Comma 54 4 2 3 2" xfId="6698"/>
    <cellStyle name="Comma 54 4 2 3 3" xfId="6699"/>
    <cellStyle name="Comma 54 4 2 3 4" xfId="6700"/>
    <cellStyle name="Comma 54 4 2 4" xfId="6701"/>
    <cellStyle name="Comma 54 4 2 5" xfId="6702"/>
    <cellStyle name="Comma 54 4 2 6" xfId="6703"/>
    <cellStyle name="Comma 54 4 3" xfId="6704"/>
    <cellStyle name="Comma 54 4 3 2" xfId="6705"/>
    <cellStyle name="Comma 54 4 3 2 2" xfId="6706"/>
    <cellStyle name="Comma 54 4 3 2 2 2" xfId="6707"/>
    <cellStyle name="Comma 54 4 3 2 2 3" xfId="6708"/>
    <cellStyle name="Comma 54 4 3 2 2 4" xfId="6709"/>
    <cellStyle name="Comma 54 4 3 2 3" xfId="6710"/>
    <cellStyle name="Comma 54 4 3 2 4" xfId="6711"/>
    <cellStyle name="Comma 54 4 3 2 5" xfId="6712"/>
    <cellStyle name="Comma 54 4 3 3" xfId="6713"/>
    <cellStyle name="Comma 54 4 3 3 2" xfId="6714"/>
    <cellStyle name="Comma 54 4 3 3 3" xfId="6715"/>
    <cellStyle name="Comma 54 4 3 3 4" xfId="6716"/>
    <cellStyle name="Comma 54 4 3 4" xfId="6717"/>
    <cellStyle name="Comma 54 4 3 5" xfId="6718"/>
    <cellStyle name="Comma 54 4 3 6" xfId="6719"/>
    <cellStyle name="Comma 54 4 4" xfId="6720"/>
    <cellStyle name="Comma 54 4 4 2" xfId="6721"/>
    <cellStyle name="Comma 54 4 4 2 2" xfId="6722"/>
    <cellStyle name="Comma 54 4 4 2 3" xfId="6723"/>
    <cellStyle name="Comma 54 4 4 2 4" xfId="6724"/>
    <cellStyle name="Comma 54 4 4 3" xfId="6725"/>
    <cellStyle name="Comma 54 4 4 4" xfId="6726"/>
    <cellStyle name="Comma 54 4 4 5" xfId="6727"/>
    <cellStyle name="Comma 54 4 5" xfId="6728"/>
    <cellStyle name="Comma 54 4 5 2" xfId="6729"/>
    <cellStyle name="Comma 54 4 5 3" xfId="6730"/>
    <cellStyle name="Comma 54 4 5 4" xfId="6731"/>
    <cellStyle name="Comma 54 4 6" xfId="6732"/>
    <cellStyle name="Comma 54 4 7" xfId="6733"/>
    <cellStyle name="Comma 54 4 8" xfId="6734"/>
    <cellStyle name="Comma 54 5" xfId="6735"/>
    <cellStyle name="Comma 54 5 2" xfId="6736"/>
    <cellStyle name="Comma 54 5 2 2" xfId="6737"/>
    <cellStyle name="Comma 54 5 2 2 2" xfId="6738"/>
    <cellStyle name="Comma 54 5 2 2 2 2" xfId="6739"/>
    <cellStyle name="Comma 54 5 2 2 2 3" xfId="6740"/>
    <cellStyle name="Comma 54 5 2 2 2 4" xfId="6741"/>
    <cellStyle name="Comma 54 5 2 2 3" xfId="6742"/>
    <cellStyle name="Comma 54 5 2 2 4" xfId="6743"/>
    <cellStyle name="Comma 54 5 2 2 5" xfId="6744"/>
    <cellStyle name="Comma 54 5 2 3" xfId="6745"/>
    <cellStyle name="Comma 54 5 2 3 2" xfId="6746"/>
    <cellStyle name="Comma 54 5 2 3 3" xfId="6747"/>
    <cellStyle name="Comma 54 5 2 3 4" xfId="6748"/>
    <cellStyle name="Comma 54 5 2 4" xfId="6749"/>
    <cellStyle name="Comma 54 5 2 5" xfId="6750"/>
    <cellStyle name="Comma 54 5 2 6" xfId="6751"/>
    <cellStyle name="Comma 54 5 3" xfId="6752"/>
    <cellStyle name="Comma 54 5 3 2" xfId="6753"/>
    <cellStyle name="Comma 54 5 3 2 2" xfId="6754"/>
    <cellStyle name="Comma 54 5 3 2 2 2" xfId="6755"/>
    <cellStyle name="Comma 54 5 3 2 2 3" xfId="6756"/>
    <cellStyle name="Comma 54 5 3 2 2 4" xfId="6757"/>
    <cellStyle name="Comma 54 5 3 2 3" xfId="6758"/>
    <cellStyle name="Comma 54 5 3 2 4" xfId="6759"/>
    <cellStyle name="Comma 54 5 3 2 5" xfId="6760"/>
    <cellStyle name="Comma 54 5 3 3" xfId="6761"/>
    <cellStyle name="Comma 54 5 3 3 2" xfId="6762"/>
    <cellStyle name="Comma 54 5 3 3 3" xfId="6763"/>
    <cellStyle name="Comma 54 5 3 3 4" xfId="6764"/>
    <cellStyle name="Comma 54 5 3 4" xfId="6765"/>
    <cellStyle name="Comma 54 5 3 5" xfId="6766"/>
    <cellStyle name="Comma 54 5 3 6" xfId="6767"/>
    <cellStyle name="Comma 54 5 4" xfId="6768"/>
    <cellStyle name="Comma 54 5 4 2" xfId="6769"/>
    <cellStyle name="Comma 54 5 4 2 2" xfId="6770"/>
    <cellStyle name="Comma 54 5 4 2 3" xfId="6771"/>
    <cellStyle name="Comma 54 5 4 2 4" xfId="6772"/>
    <cellStyle name="Comma 54 5 4 3" xfId="6773"/>
    <cellStyle name="Comma 54 5 4 4" xfId="6774"/>
    <cellStyle name="Comma 54 5 4 5" xfId="6775"/>
    <cellStyle name="Comma 54 5 5" xfId="6776"/>
    <cellStyle name="Comma 54 5 5 2" xfId="6777"/>
    <cellStyle name="Comma 54 5 5 3" xfId="6778"/>
    <cellStyle name="Comma 54 5 5 4" xfId="6779"/>
    <cellStyle name="Comma 54 5 6" xfId="6780"/>
    <cellStyle name="Comma 54 5 7" xfId="6781"/>
    <cellStyle name="Comma 54 5 8" xfId="6782"/>
    <cellStyle name="Comma 54 6" xfId="6783"/>
    <cellStyle name="Comma 54 6 2" xfId="6784"/>
    <cellStyle name="Comma 54 6 2 2" xfId="6785"/>
    <cellStyle name="Comma 54 6 2 2 2" xfId="6786"/>
    <cellStyle name="Comma 54 6 2 2 3" xfId="6787"/>
    <cellStyle name="Comma 54 6 2 2 4" xfId="6788"/>
    <cellStyle name="Comma 54 6 2 3" xfId="6789"/>
    <cellStyle name="Comma 54 6 2 4" xfId="6790"/>
    <cellStyle name="Comma 54 6 2 5" xfId="6791"/>
    <cellStyle name="Comma 54 6 3" xfId="6792"/>
    <cellStyle name="Comma 54 6 3 2" xfId="6793"/>
    <cellStyle name="Comma 54 6 3 3" xfId="6794"/>
    <cellStyle name="Comma 54 6 3 4" xfId="6795"/>
    <cellStyle name="Comma 54 6 4" xfId="6796"/>
    <cellStyle name="Comma 54 6 5" xfId="6797"/>
    <cellStyle name="Comma 54 6 6" xfId="6798"/>
    <cellStyle name="Comma 54 7" xfId="6799"/>
    <cellStyle name="Comma 54 7 2" xfId="6800"/>
    <cellStyle name="Comma 54 7 2 2" xfId="6801"/>
    <cellStyle name="Comma 54 7 2 2 2" xfId="6802"/>
    <cellStyle name="Comma 54 7 2 2 3" xfId="6803"/>
    <cellStyle name="Comma 54 7 2 2 4" xfId="6804"/>
    <cellStyle name="Comma 54 7 2 3" xfId="6805"/>
    <cellStyle name="Comma 54 7 2 4" xfId="6806"/>
    <cellStyle name="Comma 54 7 2 5" xfId="6807"/>
    <cellStyle name="Comma 54 7 3" xfId="6808"/>
    <cellStyle name="Comma 54 7 3 2" xfId="6809"/>
    <cellStyle name="Comma 54 7 3 3" xfId="6810"/>
    <cellStyle name="Comma 54 7 3 4" xfId="6811"/>
    <cellStyle name="Comma 54 7 4" xfId="6812"/>
    <cellStyle name="Comma 54 7 5" xfId="6813"/>
    <cellStyle name="Comma 54 7 6" xfId="6814"/>
    <cellStyle name="Comma 54 8" xfId="6815"/>
    <cellStyle name="Comma 54 8 2" xfId="6816"/>
    <cellStyle name="Comma 54 8 2 2" xfId="6817"/>
    <cellStyle name="Comma 54 8 2 3" xfId="6818"/>
    <cellStyle name="Comma 54 8 2 4" xfId="6819"/>
    <cellStyle name="Comma 54 8 3" xfId="6820"/>
    <cellStyle name="Comma 54 8 4" xfId="6821"/>
    <cellStyle name="Comma 54 8 5" xfId="6822"/>
    <cellStyle name="Comma 54 9" xfId="6823"/>
    <cellStyle name="Comma 54 9 2" xfId="6824"/>
    <cellStyle name="Comma 54 9 3" xfId="6825"/>
    <cellStyle name="Comma 54 9 4" xfId="6826"/>
    <cellStyle name="Comma 55" xfId="6827"/>
    <cellStyle name="Comma 55 10" xfId="6828"/>
    <cellStyle name="Comma 55 11" xfId="6829"/>
    <cellStyle name="Comma 55 12" xfId="6830"/>
    <cellStyle name="Comma 55 2" xfId="6831"/>
    <cellStyle name="Comma 55 2 10" xfId="6832"/>
    <cellStyle name="Comma 55 2 2" xfId="6833"/>
    <cellStyle name="Comma 55 2 2 2" xfId="6834"/>
    <cellStyle name="Comma 55 2 2 2 2" xfId="6835"/>
    <cellStyle name="Comma 55 2 2 2 2 2" xfId="6836"/>
    <cellStyle name="Comma 55 2 2 2 2 2 2" xfId="6837"/>
    <cellStyle name="Comma 55 2 2 2 2 2 3" xfId="6838"/>
    <cellStyle name="Comma 55 2 2 2 2 2 4" xfId="6839"/>
    <cellStyle name="Comma 55 2 2 2 2 3" xfId="6840"/>
    <cellStyle name="Comma 55 2 2 2 2 4" xfId="6841"/>
    <cellStyle name="Comma 55 2 2 2 2 5" xfId="6842"/>
    <cellStyle name="Comma 55 2 2 2 3" xfId="6843"/>
    <cellStyle name="Comma 55 2 2 2 3 2" xfId="6844"/>
    <cellStyle name="Comma 55 2 2 2 3 3" xfId="6845"/>
    <cellStyle name="Comma 55 2 2 2 3 4" xfId="6846"/>
    <cellStyle name="Comma 55 2 2 2 4" xfId="6847"/>
    <cellStyle name="Comma 55 2 2 2 5" xfId="6848"/>
    <cellStyle name="Comma 55 2 2 2 6" xfId="6849"/>
    <cellStyle name="Comma 55 2 2 3" xfId="6850"/>
    <cellStyle name="Comma 55 2 2 3 2" xfId="6851"/>
    <cellStyle name="Comma 55 2 2 3 2 2" xfId="6852"/>
    <cellStyle name="Comma 55 2 2 3 2 2 2" xfId="6853"/>
    <cellStyle name="Comma 55 2 2 3 2 2 3" xfId="6854"/>
    <cellStyle name="Comma 55 2 2 3 2 2 4" xfId="6855"/>
    <cellStyle name="Comma 55 2 2 3 2 3" xfId="6856"/>
    <cellStyle name="Comma 55 2 2 3 2 4" xfId="6857"/>
    <cellStyle name="Comma 55 2 2 3 2 5" xfId="6858"/>
    <cellStyle name="Comma 55 2 2 3 3" xfId="6859"/>
    <cellStyle name="Comma 55 2 2 3 3 2" xfId="6860"/>
    <cellStyle name="Comma 55 2 2 3 3 3" xfId="6861"/>
    <cellStyle name="Comma 55 2 2 3 3 4" xfId="6862"/>
    <cellStyle name="Comma 55 2 2 3 4" xfId="6863"/>
    <cellStyle name="Comma 55 2 2 3 5" xfId="6864"/>
    <cellStyle name="Comma 55 2 2 3 6" xfId="6865"/>
    <cellStyle name="Comma 55 2 2 4" xfId="6866"/>
    <cellStyle name="Comma 55 2 2 4 2" xfId="6867"/>
    <cellStyle name="Comma 55 2 2 4 2 2" xfId="6868"/>
    <cellStyle name="Comma 55 2 2 4 2 3" xfId="6869"/>
    <cellStyle name="Comma 55 2 2 4 2 4" xfId="6870"/>
    <cellStyle name="Comma 55 2 2 4 3" xfId="6871"/>
    <cellStyle name="Comma 55 2 2 4 4" xfId="6872"/>
    <cellStyle name="Comma 55 2 2 4 5" xfId="6873"/>
    <cellStyle name="Comma 55 2 2 5" xfId="6874"/>
    <cellStyle name="Comma 55 2 2 5 2" xfId="6875"/>
    <cellStyle name="Comma 55 2 2 5 3" xfId="6876"/>
    <cellStyle name="Comma 55 2 2 5 4" xfId="6877"/>
    <cellStyle name="Comma 55 2 2 6" xfId="6878"/>
    <cellStyle name="Comma 55 2 2 7" xfId="6879"/>
    <cellStyle name="Comma 55 2 2 8" xfId="6880"/>
    <cellStyle name="Comma 55 2 3" xfId="6881"/>
    <cellStyle name="Comma 55 2 3 2" xfId="6882"/>
    <cellStyle name="Comma 55 2 3 2 2" xfId="6883"/>
    <cellStyle name="Comma 55 2 3 2 2 2" xfId="6884"/>
    <cellStyle name="Comma 55 2 3 2 2 2 2" xfId="6885"/>
    <cellStyle name="Comma 55 2 3 2 2 2 3" xfId="6886"/>
    <cellStyle name="Comma 55 2 3 2 2 2 4" xfId="6887"/>
    <cellStyle name="Comma 55 2 3 2 2 3" xfId="6888"/>
    <cellStyle name="Comma 55 2 3 2 2 4" xfId="6889"/>
    <cellStyle name="Comma 55 2 3 2 2 5" xfId="6890"/>
    <cellStyle name="Comma 55 2 3 2 3" xfId="6891"/>
    <cellStyle name="Comma 55 2 3 2 3 2" xfId="6892"/>
    <cellStyle name="Comma 55 2 3 2 3 3" xfId="6893"/>
    <cellStyle name="Comma 55 2 3 2 3 4" xfId="6894"/>
    <cellStyle name="Comma 55 2 3 2 4" xfId="6895"/>
    <cellStyle name="Comma 55 2 3 2 5" xfId="6896"/>
    <cellStyle name="Comma 55 2 3 2 6" xfId="6897"/>
    <cellStyle name="Comma 55 2 3 3" xfId="6898"/>
    <cellStyle name="Comma 55 2 3 3 2" xfId="6899"/>
    <cellStyle name="Comma 55 2 3 3 2 2" xfId="6900"/>
    <cellStyle name="Comma 55 2 3 3 2 2 2" xfId="6901"/>
    <cellStyle name="Comma 55 2 3 3 2 2 3" xfId="6902"/>
    <cellStyle name="Comma 55 2 3 3 2 2 4" xfId="6903"/>
    <cellStyle name="Comma 55 2 3 3 2 3" xfId="6904"/>
    <cellStyle name="Comma 55 2 3 3 2 4" xfId="6905"/>
    <cellStyle name="Comma 55 2 3 3 2 5" xfId="6906"/>
    <cellStyle name="Comma 55 2 3 3 3" xfId="6907"/>
    <cellStyle name="Comma 55 2 3 3 3 2" xfId="6908"/>
    <cellStyle name="Comma 55 2 3 3 3 3" xfId="6909"/>
    <cellStyle name="Comma 55 2 3 3 3 4" xfId="6910"/>
    <cellStyle name="Comma 55 2 3 3 4" xfId="6911"/>
    <cellStyle name="Comma 55 2 3 3 5" xfId="6912"/>
    <cellStyle name="Comma 55 2 3 3 6" xfId="6913"/>
    <cellStyle name="Comma 55 2 3 4" xfId="6914"/>
    <cellStyle name="Comma 55 2 3 4 2" xfId="6915"/>
    <cellStyle name="Comma 55 2 3 4 2 2" xfId="6916"/>
    <cellStyle name="Comma 55 2 3 4 2 3" xfId="6917"/>
    <cellStyle name="Comma 55 2 3 4 2 4" xfId="6918"/>
    <cellStyle name="Comma 55 2 3 4 3" xfId="6919"/>
    <cellStyle name="Comma 55 2 3 4 4" xfId="6920"/>
    <cellStyle name="Comma 55 2 3 4 5" xfId="6921"/>
    <cellStyle name="Comma 55 2 3 5" xfId="6922"/>
    <cellStyle name="Comma 55 2 3 5 2" xfId="6923"/>
    <cellStyle name="Comma 55 2 3 5 3" xfId="6924"/>
    <cellStyle name="Comma 55 2 3 5 4" xfId="6925"/>
    <cellStyle name="Comma 55 2 3 6" xfId="6926"/>
    <cellStyle name="Comma 55 2 3 7" xfId="6927"/>
    <cellStyle name="Comma 55 2 3 8" xfId="6928"/>
    <cellStyle name="Comma 55 2 4" xfId="6929"/>
    <cellStyle name="Comma 55 2 4 2" xfId="6930"/>
    <cellStyle name="Comma 55 2 4 2 2" xfId="6931"/>
    <cellStyle name="Comma 55 2 4 2 2 2" xfId="6932"/>
    <cellStyle name="Comma 55 2 4 2 2 3" xfId="6933"/>
    <cellStyle name="Comma 55 2 4 2 2 4" xfId="6934"/>
    <cellStyle name="Comma 55 2 4 2 3" xfId="6935"/>
    <cellStyle name="Comma 55 2 4 2 4" xfId="6936"/>
    <cellStyle name="Comma 55 2 4 2 5" xfId="6937"/>
    <cellStyle name="Comma 55 2 4 3" xfId="6938"/>
    <cellStyle name="Comma 55 2 4 3 2" xfId="6939"/>
    <cellStyle name="Comma 55 2 4 3 3" xfId="6940"/>
    <cellStyle name="Comma 55 2 4 3 4" xfId="6941"/>
    <cellStyle name="Comma 55 2 4 4" xfId="6942"/>
    <cellStyle name="Comma 55 2 4 5" xfId="6943"/>
    <cellStyle name="Comma 55 2 4 6" xfId="6944"/>
    <cellStyle name="Comma 55 2 5" xfId="6945"/>
    <cellStyle name="Comma 55 2 5 2" xfId="6946"/>
    <cellStyle name="Comma 55 2 5 2 2" xfId="6947"/>
    <cellStyle name="Comma 55 2 5 2 2 2" xfId="6948"/>
    <cellStyle name="Comma 55 2 5 2 2 3" xfId="6949"/>
    <cellStyle name="Comma 55 2 5 2 2 4" xfId="6950"/>
    <cellStyle name="Comma 55 2 5 2 3" xfId="6951"/>
    <cellStyle name="Comma 55 2 5 2 4" xfId="6952"/>
    <cellStyle name="Comma 55 2 5 2 5" xfId="6953"/>
    <cellStyle name="Comma 55 2 5 3" xfId="6954"/>
    <cellStyle name="Comma 55 2 5 3 2" xfId="6955"/>
    <cellStyle name="Comma 55 2 5 3 3" xfId="6956"/>
    <cellStyle name="Comma 55 2 5 3 4" xfId="6957"/>
    <cellStyle name="Comma 55 2 5 4" xfId="6958"/>
    <cellStyle name="Comma 55 2 5 5" xfId="6959"/>
    <cellStyle name="Comma 55 2 5 6" xfId="6960"/>
    <cellStyle name="Comma 55 2 6" xfId="6961"/>
    <cellStyle name="Comma 55 2 6 2" xfId="6962"/>
    <cellStyle name="Comma 55 2 6 2 2" xfId="6963"/>
    <cellStyle name="Comma 55 2 6 2 3" xfId="6964"/>
    <cellStyle name="Comma 55 2 6 2 4" xfId="6965"/>
    <cellStyle name="Comma 55 2 6 3" xfId="6966"/>
    <cellStyle name="Comma 55 2 6 4" xfId="6967"/>
    <cellStyle name="Comma 55 2 6 5" xfId="6968"/>
    <cellStyle name="Comma 55 2 7" xfId="6969"/>
    <cellStyle name="Comma 55 2 7 2" xfId="6970"/>
    <cellStyle name="Comma 55 2 7 3" xfId="6971"/>
    <cellStyle name="Comma 55 2 7 4" xfId="6972"/>
    <cellStyle name="Comma 55 2 8" xfId="6973"/>
    <cellStyle name="Comma 55 2 9" xfId="6974"/>
    <cellStyle name="Comma 55 3" xfId="6975"/>
    <cellStyle name="Comma 55 3 10" xfId="6976"/>
    <cellStyle name="Comma 55 3 2" xfId="6977"/>
    <cellStyle name="Comma 55 3 2 2" xfId="6978"/>
    <cellStyle name="Comma 55 3 2 2 2" xfId="6979"/>
    <cellStyle name="Comma 55 3 2 2 2 2" xfId="6980"/>
    <cellStyle name="Comma 55 3 2 2 2 2 2" xfId="6981"/>
    <cellStyle name="Comma 55 3 2 2 2 2 3" xfId="6982"/>
    <cellStyle name="Comma 55 3 2 2 2 2 4" xfId="6983"/>
    <cellStyle name="Comma 55 3 2 2 2 3" xfId="6984"/>
    <cellStyle name="Comma 55 3 2 2 2 4" xfId="6985"/>
    <cellStyle name="Comma 55 3 2 2 2 5" xfId="6986"/>
    <cellStyle name="Comma 55 3 2 2 3" xfId="6987"/>
    <cellStyle name="Comma 55 3 2 2 3 2" xfId="6988"/>
    <cellStyle name="Comma 55 3 2 2 3 3" xfId="6989"/>
    <cellStyle name="Comma 55 3 2 2 3 4" xfId="6990"/>
    <cellStyle name="Comma 55 3 2 2 4" xfId="6991"/>
    <cellStyle name="Comma 55 3 2 2 5" xfId="6992"/>
    <cellStyle name="Comma 55 3 2 2 6" xfId="6993"/>
    <cellStyle name="Comma 55 3 2 3" xfId="6994"/>
    <cellStyle name="Comma 55 3 2 3 2" xfId="6995"/>
    <cellStyle name="Comma 55 3 2 3 2 2" xfId="6996"/>
    <cellStyle name="Comma 55 3 2 3 2 2 2" xfId="6997"/>
    <cellStyle name="Comma 55 3 2 3 2 2 3" xfId="6998"/>
    <cellStyle name="Comma 55 3 2 3 2 2 4" xfId="6999"/>
    <cellStyle name="Comma 55 3 2 3 2 3" xfId="7000"/>
    <cellStyle name="Comma 55 3 2 3 2 4" xfId="7001"/>
    <cellStyle name="Comma 55 3 2 3 2 5" xfId="7002"/>
    <cellStyle name="Comma 55 3 2 3 3" xfId="7003"/>
    <cellStyle name="Comma 55 3 2 3 3 2" xfId="7004"/>
    <cellStyle name="Comma 55 3 2 3 3 3" xfId="7005"/>
    <cellStyle name="Comma 55 3 2 3 3 4" xfId="7006"/>
    <cellStyle name="Comma 55 3 2 3 4" xfId="7007"/>
    <cellStyle name="Comma 55 3 2 3 5" xfId="7008"/>
    <cellStyle name="Comma 55 3 2 3 6" xfId="7009"/>
    <cellStyle name="Comma 55 3 2 4" xfId="7010"/>
    <cellStyle name="Comma 55 3 2 4 2" xfId="7011"/>
    <cellStyle name="Comma 55 3 2 4 2 2" xfId="7012"/>
    <cellStyle name="Comma 55 3 2 4 2 3" xfId="7013"/>
    <cellStyle name="Comma 55 3 2 4 2 4" xfId="7014"/>
    <cellStyle name="Comma 55 3 2 4 3" xfId="7015"/>
    <cellStyle name="Comma 55 3 2 4 4" xfId="7016"/>
    <cellStyle name="Comma 55 3 2 4 5" xfId="7017"/>
    <cellStyle name="Comma 55 3 2 5" xfId="7018"/>
    <cellStyle name="Comma 55 3 2 5 2" xfId="7019"/>
    <cellStyle name="Comma 55 3 2 5 3" xfId="7020"/>
    <cellStyle name="Comma 55 3 2 5 4" xfId="7021"/>
    <cellStyle name="Comma 55 3 2 6" xfId="7022"/>
    <cellStyle name="Comma 55 3 2 7" xfId="7023"/>
    <cellStyle name="Comma 55 3 2 8" xfId="7024"/>
    <cellStyle name="Comma 55 3 3" xfId="7025"/>
    <cellStyle name="Comma 55 3 3 2" xfId="7026"/>
    <cellStyle name="Comma 55 3 3 2 2" xfId="7027"/>
    <cellStyle name="Comma 55 3 3 2 2 2" xfId="7028"/>
    <cellStyle name="Comma 55 3 3 2 2 2 2" xfId="7029"/>
    <cellStyle name="Comma 55 3 3 2 2 2 3" xfId="7030"/>
    <cellStyle name="Comma 55 3 3 2 2 2 4" xfId="7031"/>
    <cellStyle name="Comma 55 3 3 2 2 3" xfId="7032"/>
    <cellStyle name="Comma 55 3 3 2 2 4" xfId="7033"/>
    <cellStyle name="Comma 55 3 3 2 2 5" xfId="7034"/>
    <cellStyle name="Comma 55 3 3 2 3" xfId="7035"/>
    <cellStyle name="Comma 55 3 3 2 3 2" xfId="7036"/>
    <cellStyle name="Comma 55 3 3 2 3 3" xfId="7037"/>
    <cellStyle name="Comma 55 3 3 2 3 4" xfId="7038"/>
    <cellStyle name="Comma 55 3 3 2 4" xfId="7039"/>
    <cellStyle name="Comma 55 3 3 2 5" xfId="7040"/>
    <cellStyle name="Comma 55 3 3 2 6" xfId="7041"/>
    <cellStyle name="Comma 55 3 3 3" xfId="7042"/>
    <cellStyle name="Comma 55 3 3 3 2" xfId="7043"/>
    <cellStyle name="Comma 55 3 3 3 2 2" xfId="7044"/>
    <cellStyle name="Comma 55 3 3 3 2 2 2" xfId="7045"/>
    <cellStyle name="Comma 55 3 3 3 2 2 3" xfId="7046"/>
    <cellStyle name="Comma 55 3 3 3 2 2 4" xfId="7047"/>
    <cellStyle name="Comma 55 3 3 3 2 3" xfId="7048"/>
    <cellStyle name="Comma 55 3 3 3 2 4" xfId="7049"/>
    <cellStyle name="Comma 55 3 3 3 2 5" xfId="7050"/>
    <cellStyle name="Comma 55 3 3 3 3" xfId="7051"/>
    <cellStyle name="Comma 55 3 3 3 3 2" xfId="7052"/>
    <cellStyle name="Comma 55 3 3 3 3 3" xfId="7053"/>
    <cellStyle name="Comma 55 3 3 3 3 4" xfId="7054"/>
    <cellStyle name="Comma 55 3 3 3 4" xfId="7055"/>
    <cellStyle name="Comma 55 3 3 3 5" xfId="7056"/>
    <cellStyle name="Comma 55 3 3 3 6" xfId="7057"/>
    <cellStyle name="Comma 55 3 3 4" xfId="7058"/>
    <cellStyle name="Comma 55 3 3 4 2" xfId="7059"/>
    <cellStyle name="Comma 55 3 3 4 2 2" xfId="7060"/>
    <cellStyle name="Comma 55 3 3 4 2 3" xfId="7061"/>
    <cellStyle name="Comma 55 3 3 4 2 4" xfId="7062"/>
    <cellStyle name="Comma 55 3 3 4 3" xfId="7063"/>
    <cellStyle name="Comma 55 3 3 4 4" xfId="7064"/>
    <cellStyle name="Comma 55 3 3 4 5" xfId="7065"/>
    <cellStyle name="Comma 55 3 3 5" xfId="7066"/>
    <cellStyle name="Comma 55 3 3 5 2" xfId="7067"/>
    <cellStyle name="Comma 55 3 3 5 3" xfId="7068"/>
    <cellStyle name="Comma 55 3 3 5 4" xfId="7069"/>
    <cellStyle name="Comma 55 3 3 6" xfId="7070"/>
    <cellStyle name="Comma 55 3 3 7" xfId="7071"/>
    <cellStyle name="Comma 55 3 3 8" xfId="7072"/>
    <cellStyle name="Comma 55 3 4" xfId="7073"/>
    <cellStyle name="Comma 55 3 4 2" xfId="7074"/>
    <cellStyle name="Comma 55 3 4 2 2" xfId="7075"/>
    <cellStyle name="Comma 55 3 4 2 2 2" xfId="7076"/>
    <cellStyle name="Comma 55 3 4 2 2 3" xfId="7077"/>
    <cellStyle name="Comma 55 3 4 2 2 4" xfId="7078"/>
    <cellStyle name="Comma 55 3 4 2 3" xfId="7079"/>
    <cellStyle name="Comma 55 3 4 2 4" xfId="7080"/>
    <cellStyle name="Comma 55 3 4 2 5" xfId="7081"/>
    <cellStyle name="Comma 55 3 4 3" xfId="7082"/>
    <cellStyle name="Comma 55 3 4 3 2" xfId="7083"/>
    <cellStyle name="Comma 55 3 4 3 3" xfId="7084"/>
    <cellStyle name="Comma 55 3 4 3 4" xfId="7085"/>
    <cellStyle name="Comma 55 3 4 4" xfId="7086"/>
    <cellStyle name="Comma 55 3 4 5" xfId="7087"/>
    <cellStyle name="Comma 55 3 4 6" xfId="7088"/>
    <cellStyle name="Comma 55 3 5" xfId="7089"/>
    <cellStyle name="Comma 55 3 5 2" xfId="7090"/>
    <cellStyle name="Comma 55 3 5 2 2" xfId="7091"/>
    <cellStyle name="Comma 55 3 5 2 2 2" xfId="7092"/>
    <cellStyle name="Comma 55 3 5 2 2 3" xfId="7093"/>
    <cellStyle name="Comma 55 3 5 2 2 4" xfId="7094"/>
    <cellStyle name="Comma 55 3 5 2 3" xfId="7095"/>
    <cellStyle name="Comma 55 3 5 2 4" xfId="7096"/>
    <cellStyle name="Comma 55 3 5 2 5" xfId="7097"/>
    <cellStyle name="Comma 55 3 5 3" xfId="7098"/>
    <cellStyle name="Comma 55 3 5 3 2" xfId="7099"/>
    <cellStyle name="Comma 55 3 5 3 3" xfId="7100"/>
    <cellStyle name="Comma 55 3 5 3 4" xfId="7101"/>
    <cellStyle name="Comma 55 3 5 4" xfId="7102"/>
    <cellStyle name="Comma 55 3 5 5" xfId="7103"/>
    <cellStyle name="Comma 55 3 5 6" xfId="7104"/>
    <cellStyle name="Comma 55 3 6" xfId="7105"/>
    <cellStyle name="Comma 55 3 6 2" xfId="7106"/>
    <cellStyle name="Comma 55 3 6 2 2" xfId="7107"/>
    <cellStyle name="Comma 55 3 6 2 3" xfId="7108"/>
    <cellStyle name="Comma 55 3 6 2 4" xfId="7109"/>
    <cellStyle name="Comma 55 3 6 3" xfId="7110"/>
    <cellStyle name="Comma 55 3 6 4" xfId="7111"/>
    <cellStyle name="Comma 55 3 6 5" xfId="7112"/>
    <cellStyle name="Comma 55 3 7" xfId="7113"/>
    <cellStyle name="Comma 55 3 7 2" xfId="7114"/>
    <cellStyle name="Comma 55 3 7 3" xfId="7115"/>
    <cellStyle name="Comma 55 3 7 4" xfId="7116"/>
    <cellStyle name="Comma 55 3 8" xfId="7117"/>
    <cellStyle name="Comma 55 3 9" xfId="7118"/>
    <cellStyle name="Comma 55 4" xfId="7119"/>
    <cellStyle name="Comma 55 4 2" xfId="7120"/>
    <cellStyle name="Comma 55 4 2 2" xfId="7121"/>
    <cellStyle name="Comma 55 4 2 2 2" xfId="7122"/>
    <cellStyle name="Comma 55 4 2 2 2 2" xfId="7123"/>
    <cellStyle name="Comma 55 4 2 2 2 3" xfId="7124"/>
    <cellStyle name="Comma 55 4 2 2 2 4" xfId="7125"/>
    <cellStyle name="Comma 55 4 2 2 3" xfId="7126"/>
    <cellStyle name="Comma 55 4 2 2 4" xfId="7127"/>
    <cellStyle name="Comma 55 4 2 2 5" xfId="7128"/>
    <cellStyle name="Comma 55 4 2 3" xfId="7129"/>
    <cellStyle name="Comma 55 4 2 3 2" xfId="7130"/>
    <cellStyle name="Comma 55 4 2 3 3" xfId="7131"/>
    <cellStyle name="Comma 55 4 2 3 4" xfId="7132"/>
    <cellStyle name="Comma 55 4 2 4" xfId="7133"/>
    <cellStyle name="Comma 55 4 2 5" xfId="7134"/>
    <cellStyle name="Comma 55 4 2 6" xfId="7135"/>
    <cellStyle name="Comma 55 4 3" xfId="7136"/>
    <cellStyle name="Comma 55 4 3 2" xfId="7137"/>
    <cellStyle name="Comma 55 4 3 2 2" xfId="7138"/>
    <cellStyle name="Comma 55 4 3 2 2 2" xfId="7139"/>
    <cellStyle name="Comma 55 4 3 2 2 3" xfId="7140"/>
    <cellStyle name="Comma 55 4 3 2 2 4" xfId="7141"/>
    <cellStyle name="Comma 55 4 3 2 3" xfId="7142"/>
    <cellStyle name="Comma 55 4 3 2 4" xfId="7143"/>
    <cellStyle name="Comma 55 4 3 2 5" xfId="7144"/>
    <cellStyle name="Comma 55 4 3 3" xfId="7145"/>
    <cellStyle name="Comma 55 4 3 3 2" xfId="7146"/>
    <cellStyle name="Comma 55 4 3 3 3" xfId="7147"/>
    <cellStyle name="Comma 55 4 3 3 4" xfId="7148"/>
    <cellStyle name="Comma 55 4 3 4" xfId="7149"/>
    <cellStyle name="Comma 55 4 3 5" xfId="7150"/>
    <cellStyle name="Comma 55 4 3 6" xfId="7151"/>
    <cellStyle name="Comma 55 4 4" xfId="7152"/>
    <cellStyle name="Comma 55 4 4 2" xfId="7153"/>
    <cellStyle name="Comma 55 4 4 2 2" xfId="7154"/>
    <cellStyle name="Comma 55 4 4 2 3" xfId="7155"/>
    <cellStyle name="Comma 55 4 4 2 4" xfId="7156"/>
    <cellStyle name="Comma 55 4 4 3" xfId="7157"/>
    <cellStyle name="Comma 55 4 4 4" xfId="7158"/>
    <cellStyle name="Comma 55 4 4 5" xfId="7159"/>
    <cellStyle name="Comma 55 4 5" xfId="7160"/>
    <cellStyle name="Comma 55 4 5 2" xfId="7161"/>
    <cellStyle name="Comma 55 4 5 3" xfId="7162"/>
    <cellStyle name="Comma 55 4 5 4" xfId="7163"/>
    <cellStyle name="Comma 55 4 6" xfId="7164"/>
    <cellStyle name="Comma 55 4 7" xfId="7165"/>
    <cellStyle name="Comma 55 4 8" xfId="7166"/>
    <cellStyle name="Comma 55 5" xfId="7167"/>
    <cellStyle name="Comma 55 5 2" xfId="7168"/>
    <cellStyle name="Comma 55 5 2 2" xfId="7169"/>
    <cellStyle name="Comma 55 5 2 2 2" xfId="7170"/>
    <cellStyle name="Comma 55 5 2 2 2 2" xfId="7171"/>
    <cellStyle name="Comma 55 5 2 2 2 3" xfId="7172"/>
    <cellStyle name="Comma 55 5 2 2 2 4" xfId="7173"/>
    <cellStyle name="Comma 55 5 2 2 3" xfId="7174"/>
    <cellStyle name="Comma 55 5 2 2 4" xfId="7175"/>
    <cellStyle name="Comma 55 5 2 2 5" xfId="7176"/>
    <cellStyle name="Comma 55 5 2 3" xfId="7177"/>
    <cellStyle name="Comma 55 5 2 3 2" xfId="7178"/>
    <cellStyle name="Comma 55 5 2 3 3" xfId="7179"/>
    <cellStyle name="Comma 55 5 2 3 4" xfId="7180"/>
    <cellStyle name="Comma 55 5 2 4" xfId="7181"/>
    <cellStyle name="Comma 55 5 2 5" xfId="7182"/>
    <cellStyle name="Comma 55 5 2 6" xfId="7183"/>
    <cellStyle name="Comma 55 5 3" xfId="7184"/>
    <cellStyle name="Comma 55 5 3 2" xfId="7185"/>
    <cellStyle name="Comma 55 5 3 2 2" xfId="7186"/>
    <cellStyle name="Comma 55 5 3 2 2 2" xfId="7187"/>
    <cellStyle name="Comma 55 5 3 2 2 3" xfId="7188"/>
    <cellStyle name="Comma 55 5 3 2 2 4" xfId="7189"/>
    <cellStyle name="Comma 55 5 3 2 3" xfId="7190"/>
    <cellStyle name="Comma 55 5 3 2 4" xfId="7191"/>
    <cellStyle name="Comma 55 5 3 2 5" xfId="7192"/>
    <cellStyle name="Comma 55 5 3 3" xfId="7193"/>
    <cellStyle name="Comma 55 5 3 3 2" xfId="7194"/>
    <cellStyle name="Comma 55 5 3 3 3" xfId="7195"/>
    <cellStyle name="Comma 55 5 3 3 4" xfId="7196"/>
    <cellStyle name="Comma 55 5 3 4" xfId="7197"/>
    <cellStyle name="Comma 55 5 3 5" xfId="7198"/>
    <cellStyle name="Comma 55 5 3 6" xfId="7199"/>
    <cellStyle name="Comma 55 5 4" xfId="7200"/>
    <cellStyle name="Comma 55 5 4 2" xfId="7201"/>
    <cellStyle name="Comma 55 5 4 2 2" xfId="7202"/>
    <cellStyle name="Comma 55 5 4 2 3" xfId="7203"/>
    <cellStyle name="Comma 55 5 4 2 4" xfId="7204"/>
    <cellStyle name="Comma 55 5 4 3" xfId="7205"/>
    <cellStyle name="Comma 55 5 4 4" xfId="7206"/>
    <cellStyle name="Comma 55 5 4 5" xfId="7207"/>
    <cellStyle name="Comma 55 5 5" xfId="7208"/>
    <cellStyle name="Comma 55 5 5 2" xfId="7209"/>
    <cellStyle name="Comma 55 5 5 3" xfId="7210"/>
    <cellStyle name="Comma 55 5 5 4" xfId="7211"/>
    <cellStyle name="Comma 55 5 6" xfId="7212"/>
    <cellStyle name="Comma 55 5 7" xfId="7213"/>
    <cellStyle name="Comma 55 5 8" xfId="7214"/>
    <cellStyle name="Comma 55 6" xfId="7215"/>
    <cellStyle name="Comma 55 6 2" xfId="7216"/>
    <cellStyle name="Comma 55 6 2 2" xfId="7217"/>
    <cellStyle name="Comma 55 6 2 2 2" xfId="7218"/>
    <cellStyle name="Comma 55 6 2 2 3" xfId="7219"/>
    <cellStyle name="Comma 55 6 2 2 4" xfId="7220"/>
    <cellStyle name="Comma 55 6 2 3" xfId="7221"/>
    <cellStyle name="Comma 55 6 2 4" xfId="7222"/>
    <cellStyle name="Comma 55 6 2 5" xfId="7223"/>
    <cellStyle name="Comma 55 6 3" xfId="7224"/>
    <cellStyle name="Comma 55 6 3 2" xfId="7225"/>
    <cellStyle name="Comma 55 6 3 3" xfId="7226"/>
    <cellStyle name="Comma 55 6 3 4" xfId="7227"/>
    <cellStyle name="Comma 55 6 4" xfId="7228"/>
    <cellStyle name="Comma 55 6 5" xfId="7229"/>
    <cellStyle name="Comma 55 6 6" xfId="7230"/>
    <cellStyle name="Comma 55 7" xfId="7231"/>
    <cellStyle name="Comma 55 7 2" xfId="7232"/>
    <cellStyle name="Comma 55 7 2 2" xfId="7233"/>
    <cellStyle name="Comma 55 7 2 2 2" xfId="7234"/>
    <cellStyle name="Comma 55 7 2 2 3" xfId="7235"/>
    <cellStyle name="Comma 55 7 2 2 4" xfId="7236"/>
    <cellStyle name="Comma 55 7 2 3" xfId="7237"/>
    <cellStyle name="Comma 55 7 2 4" xfId="7238"/>
    <cellStyle name="Comma 55 7 2 5" xfId="7239"/>
    <cellStyle name="Comma 55 7 3" xfId="7240"/>
    <cellStyle name="Comma 55 7 3 2" xfId="7241"/>
    <cellStyle name="Comma 55 7 3 3" xfId="7242"/>
    <cellStyle name="Comma 55 7 3 4" xfId="7243"/>
    <cellStyle name="Comma 55 7 4" xfId="7244"/>
    <cellStyle name="Comma 55 7 5" xfId="7245"/>
    <cellStyle name="Comma 55 7 6" xfId="7246"/>
    <cellStyle name="Comma 55 8" xfId="7247"/>
    <cellStyle name="Comma 55 8 2" xfId="7248"/>
    <cellStyle name="Comma 55 8 2 2" xfId="7249"/>
    <cellStyle name="Comma 55 8 2 3" xfId="7250"/>
    <cellStyle name="Comma 55 8 2 4" xfId="7251"/>
    <cellStyle name="Comma 55 8 3" xfId="7252"/>
    <cellStyle name="Comma 55 8 4" xfId="7253"/>
    <cellStyle name="Comma 55 8 5" xfId="7254"/>
    <cellStyle name="Comma 55 9" xfId="7255"/>
    <cellStyle name="Comma 55 9 2" xfId="7256"/>
    <cellStyle name="Comma 55 9 3" xfId="7257"/>
    <cellStyle name="Comma 55 9 4" xfId="7258"/>
    <cellStyle name="Comma 56" xfId="7259"/>
    <cellStyle name="Comma 56 10" xfId="7260"/>
    <cellStyle name="Comma 56 11" xfId="7261"/>
    <cellStyle name="Comma 56 12" xfId="7262"/>
    <cellStyle name="Comma 56 2" xfId="7263"/>
    <cellStyle name="Comma 56 2 10" xfId="7264"/>
    <cellStyle name="Comma 56 2 2" xfId="7265"/>
    <cellStyle name="Comma 56 2 2 2" xfId="7266"/>
    <cellStyle name="Comma 56 2 2 2 2" xfId="7267"/>
    <cellStyle name="Comma 56 2 2 2 2 2" xfId="7268"/>
    <cellStyle name="Comma 56 2 2 2 2 2 2" xfId="7269"/>
    <cellStyle name="Comma 56 2 2 2 2 2 3" xfId="7270"/>
    <cellStyle name="Comma 56 2 2 2 2 2 4" xfId="7271"/>
    <cellStyle name="Comma 56 2 2 2 2 3" xfId="7272"/>
    <cellStyle name="Comma 56 2 2 2 2 4" xfId="7273"/>
    <cellStyle name="Comma 56 2 2 2 2 5" xfId="7274"/>
    <cellStyle name="Comma 56 2 2 2 3" xfId="7275"/>
    <cellStyle name="Comma 56 2 2 2 3 2" xfId="7276"/>
    <cellStyle name="Comma 56 2 2 2 3 3" xfId="7277"/>
    <cellStyle name="Comma 56 2 2 2 3 4" xfId="7278"/>
    <cellStyle name="Comma 56 2 2 2 4" xfId="7279"/>
    <cellStyle name="Comma 56 2 2 2 5" xfId="7280"/>
    <cellStyle name="Comma 56 2 2 2 6" xfId="7281"/>
    <cellStyle name="Comma 56 2 2 3" xfId="7282"/>
    <cellStyle name="Comma 56 2 2 3 2" xfId="7283"/>
    <cellStyle name="Comma 56 2 2 3 2 2" xfId="7284"/>
    <cellStyle name="Comma 56 2 2 3 2 2 2" xfId="7285"/>
    <cellStyle name="Comma 56 2 2 3 2 2 3" xfId="7286"/>
    <cellStyle name="Comma 56 2 2 3 2 2 4" xfId="7287"/>
    <cellStyle name="Comma 56 2 2 3 2 3" xfId="7288"/>
    <cellStyle name="Comma 56 2 2 3 2 4" xfId="7289"/>
    <cellStyle name="Comma 56 2 2 3 2 5" xfId="7290"/>
    <cellStyle name="Comma 56 2 2 3 3" xfId="7291"/>
    <cellStyle name="Comma 56 2 2 3 3 2" xfId="7292"/>
    <cellStyle name="Comma 56 2 2 3 3 3" xfId="7293"/>
    <cellStyle name="Comma 56 2 2 3 3 4" xfId="7294"/>
    <cellStyle name="Comma 56 2 2 3 4" xfId="7295"/>
    <cellStyle name="Comma 56 2 2 3 5" xfId="7296"/>
    <cellStyle name="Comma 56 2 2 3 6" xfId="7297"/>
    <cellStyle name="Comma 56 2 2 4" xfId="7298"/>
    <cellStyle name="Comma 56 2 2 4 2" xfId="7299"/>
    <cellStyle name="Comma 56 2 2 4 2 2" xfId="7300"/>
    <cellStyle name="Comma 56 2 2 4 2 3" xfId="7301"/>
    <cellStyle name="Comma 56 2 2 4 2 4" xfId="7302"/>
    <cellStyle name="Comma 56 2 2 4 3" xfId="7303"/>
    <cellStyle name="Comma 56 2 2 4 4" xfId="7304"/>
    <cellStyle name="Comma 56 2 2 4 5" xfId="7305"/>
    <cellStyle name="Comma 56 2 2 5" xfId="7306"/>
    <cellStyle name="Comma 56 2 2 5 2" xfId="7307"/>
    <cellStyle name="Comma 56 2 2 5 3" xfId="7308"/>
    <cellStyle name="Comma 56 2 2 5 4" xfId="7309"/>
    <cellStyle name="Comma 56 2 2 6" xfId="7310"/>
    <cellStyle name="Comma 56 2 2 7" xfId="7311"/>
    <cellStyle name="Comma 56 2 2 8" xfId="7312"/>
    <cellStyle name="Comma 56 2 3" xfId="7313"/>
    <cellStyle name="Comma 56 2 3 2" xfId="7314"/>
    <cellStyle name="Comma 56 2 3 2 2" xfId="7315"/>
    <cellStyle name="Comma 56 2 3 2 2 2" xfId="7316"/>
    <cellStyle name="Comma 56 2 3 2 2 2 2" xfId="7317"/>
    <cellStyle name="Comma 56 2 3 2 2 2 3" xfId="7318"/>
    <cellStyle name="Comma 56 2 3 2 2 2 4" xfId="7319"/>
    <cellStyle name="Comma 56 2 3 2 2 3" xfId="7320"/>
    <cellStyle name="Comma 56 2 3 2 2 4" xfId="7321"/>
    <cellStyle name="Comma 56 2 3 2 2 5" xfId="7322"/>
    <cellStyle name="Comma 56 2 3 2 3" xfId="7323"/>
    <cellStyle name="Comma 56 2 3 2 3 2" xfId="7324"/>
    <cellStyle name="Comma 56 2 3 2 3 3" xfId="7325"/>
    <cellStyle name="Comma 56 2 3 2 3 4" xfId="7326"/>
    <cellStyle name="Comma 56 2 3 2 4" xfId="7327"/>
    <cellStyle name="Comma 56 2 3 2 5" xfId="7328"/>
    <cellStyle name="Comma 56 2 3 2 6" xfId="7329"/>
    <cellStyle name="Comma 56 2 3 3" xfId="7330"/>
    <cellStyle name="Comma 56 2 3 3 2" xfId="7331"/>
    <cellStyle name="Comma 56 2 3 3 2 2" xfId="7332"/>
    <cellStyle name="Comma 56 2 3 3 2 2 2" xfId="7333"/>
    <cellStyle name="Comma 56 2 3 3 2 2 3" xfId="7334"/>
    <cellStyle name="Comma 56 2 3 3 2 2 4" xfId="7335"/>
    <cellStyle name="Comma 56 2 3 3 2 3" xfId="7336"/>
    <cellStyle name="Comma 56 2 3 3 2 4" xfId="7337"/>
    <cellStyle name="Comma 56 2 3 3 2 5" xfId="7338"/>
    <cellStyle name="Comma 56 2 3 3 3" xfId="7339"/>
    <cellStyle name="Comma 56 2 3 3 3 2" xfId="7340"/>
    <cellStyle name="Comma 56 2 3 3 3 3" xfId="7341"/>
    <cellStyle name="Comma 56 2 3 3 3 4" xfId="7342"/>
    <cellStyle name="Comma 56 2 3 3 4" xfId="7343"/>
    <cellStyle name="Comma 56 2 3 3 5" xfId="7344"/>
    <cellStyle name="Comma 56 2 3 3 6" xfId="7345"/>
    <cellStyle name="Comma 56 2 3 4" xfId="7346"/>
    <cellStyle name="Comma 56 2 3 4 2" xfId="7347"/>
    <cellStyle name="Comma 56 2 3 4 2 2" xfId="7348"/>
    <cellStyle name="Comma 56 2 3 4 2 3" xfId="7349"/>
    <cellStyle name="Comma 56 2 3 4 2 4" xfId="7350"/>
    <cellStyle name="Comma 56 2 3 4 3" xfId="7351"/>
    <cellStyle name="Comma 56 2 3 4 4" xfId="7352"/>
    <cellStyle name="Comma 56 2 3 4 5" xfId="7353"/>
    <cellStyle name="Comma 56 2 3 5" xfId="7354"/>
    <cellStyle name="Comma 56 2 3 5 2" xfId="7355"/>
    <cellStyle name="Comma 56 2 3 5 3" xfId="7356"/>
    <cellStyle name="Comma 56 2 3 5 4" xfId="7357"/>
    <cellStyle name="Comma 56 2 3 6" xfId="7358"/>
    <cellStyle name="Comma 56 2 3 7" xfId="7359"/>
    <cellStyle name="Comma 56 2 3 8" xfId="7360"/>
    <cellStyle name="Comma 56 2 4" xfId="7361"/>
    <cellStyle name="Comma 56 2 4 2" xfId="7362"/>
    <cellStyle name="Comma 56 2 4 2 2" xfId="7363"/>
    <cellStyle name="Comma 56 2 4 2 2 2" xfId="7364"/>
    <cellStyle name="Comma 56 2 4 2 2 3" xfId="7365"/>
    <cellStyle name="Comma 56 2 4 2 2 4" xfId="7366"/>
    <cellStyle name="Comma 56 2 4 2 3" xfId="7367"/>
    <cellStyle name="Comma 56 2 4 2 4" xfId="7368"/>
    <cellStyle name="Comma 56 2 4 2 5" xfId="7369"/>
    <cellStyle name="Comma 56 2 4 3" xfId="7370"/>
    <cellStyle name="Comma 56 2 4 3 2" xfId="7371"/>
    <cellStyle name="Comma 56 2 4 3 3" xfId="7372"/>
    <cellStyle name="Comma 56 2 4 3 4" xfId="7373"/>
    <cellStyle name="Comma 56 2 4 4" xfId="7374"/>
    <cellStyle name="Comma 56 2 4 5" xfId="7375"/>
    <cellStyle name="Comma 56 2 4 6" xfId="7376"/>
    <cellStyle name="Comma 56 2 5" xfId="7377"/>
    <cellStyle name="Comma 56 2 5 2" xfId="7378"/>
    <cellStyle name="Comma 56 2 5 2 2" xfId="7379"/>
    <cellStyle name="Comma 56 2 5 2 2 2" xfId="7380"/>
    <cellStyle name="Comma 56 2 5 2 2 3" xfId="7381"/>
    <cellStyle name="Comma 56 2 5 2 2 4" xfId="7382"/>
    <cellStyle name="Comma 56 2 5 2 3" xfId="7383"/>
    <cellStyle name="Comma 56 2 5 2 4" xfId="7384"/>
    <cellStyle name="Comma 56 2 5 2 5" xfId="7385"/>
    <cellStyle name="Comma 56 2 5 3" xfId="7386"/>
    <cellStyle name="Comma 56 2 5 3 2" xfId="7387"/>
    <cellStyle name="Comma 56 2 5 3 3" xfId="7388"/>
    <cellStyle name="Comma 56 2 5 3 4" xfId="7389"/>
    <cellStyle name="Comma 56 2 5 4" xfId="7390"/>
    <cellStyle name="Comma 56 2 5 5" xfId="7391"/>
    <cellStyle name="Comma 56 2 5 6" xfId="7392"/>
    <cellStyle name="Comma 56 2 6" xfId="7393"/>
    <cellStyle name="Comma 56 2 6 2" xfId="7394"/>
    <cellStyle name="Comma 56 2 6 2 2" xfId="7395"/>
    <cellStyle name="Comma 56 2 6 2 3" xfId="7396"/>
    <cellStyle name="Comma 56 2 6 2 4" xfId="7397"/>
    <cellStyle name="Comma 56 2 6 3" xfId="7398"/>
    <cellStyle name="Comma 56 2 6 4" xfId="7399"/>
    <cellStyle name="Comma 56 2 6 5" xfId="7400"/>
    <cellStyle name="Comma 56 2 7" xfId="7401"/>
    <cellStyle name="Comma 56 2 7 2" xfId="7402"/>
    <cellStyle name="Comma 56 2 7 3" xfId="7403"/>
    <cellStyle name="Comma 56 2 7 4" xfId="7404"/>
    <cellStyle name="Comma 56 2 8" xfId="7405"/>
    <cellStyle name="Comma 56 2 9" xfId="7406"/>
    <cellStyle name="Comma 56 3" xfId="7407"/>
    <cellStyle name="Comma 56 3 10" xfId="7408"/>
    <cellStyle name="Comma 56 3 2" xfId="7409"/>
    <cellStyle name="Comma 56 3 2 2" xfId="7410"/>
    <cellStyle name="Comma 56 3 2 2 2" xfId="7411"/>
    <cellStyle name="Comma 56 3 2 2 2 2" xfId="7412"/>
    <cellStyle name="Comma 56 3 2 2 2 2 2" xfId="7413"/>
    <cellStyle name="Comma 56 3 2 2 2 2 3" xfId="7414"/>
    <cellStyle name="Comma 56 3 2 2 2 2 4" xfId="7415"/>
    <cellStyle name="Comma 56 3 2 2 2 3" xfId="7416"/>
    <cellStyle name="Comma 56 3 2 2 2 4" xfId="7417"/>
    <cellStyle name="Comma 56 3 2 2 2 5" xfId="7418"/>
    <cellStyle name="Comma 56 3 2 2 3" xfId="7419"/>
    <cellStyle name="Comma 56 3 2 2 3 2" xfId="7420"/>
    <cellStyle name="Comma 56 3 2 2 3 3" xfId="7421"/>
    <cellStyle name="Comma 56 3 2 2 3 4" xfId="7422"/>
    <cellStyle name="Comma 56 3 2 2 4" xfId="7423"/>
    <cellStyle name="Comma 56 3 2 2 5" xfId="7424"/>
    <cellStyle name="Comma 56 3 2 2 6" xfId="7425"/>
    <cellStyle name="Comma 56 3 2 3" xfId="7426"/>
    <cellStyle name="Comma 56 3 2 3 2" xfId="7427"/>
    <cellStyle name="Comma 56 3 2 3 2 2" xfId="7428"/>
    <cellStyle name="Comma 56 3 2 3 2 2 2" xfId="7429"/>
    <cellStyle name="Comma 56 3 2 3 2 2 3" xfId="7430"/>
    <cellStyle name="Comma 56 3 2 3 2 2 4" xfId="7431"/>
    <cellStyle name="Comma 56 3 2 3 2 3" xfId="7432"/>
    <cellStyle name="Comma 56 3 2 3 2 4" xfId="7433"/>
    <cellStyle name="Comma 56 3 2 3 2 5" xfId="7434"/>
    <cellStyle name="Comma 56 3 2 3 3" xfId="7435"/>
    <cellStyle name="Comma 56 3 2 3 3 2" xfId="7436"/>
    <cellStyle name="Comma 56 3 2 3 3 3" xfId="7437"/>
    <cellStyle name="Comma 56 3 2 3 3 4" xfId="7438"/>
    <cellStyle name="Comma 56 3 2 3 4" xfId="7439"/>
    <cellStyle name="Comma 56 3 2 3 5" xfId="7440"/>
    <cellStyle name="Comma 56 3 2 3 6" xfId="7441"/>
    <cellStyle name="Comma 56 3 2 4" xfId="7442"/>
    <cellStyle name="Comma 56 3 2 4 2" xfId="7443"/>
    <cellStyle name="Comma 56 3 2 4 2 2" xfId="7444"/>
    <cellStyle name="Comma 56 3 2 4 2 3" xfId="7445"/>
    <cellStyle name="Comma 56 3 2 4 2 4" xfId="7446"/>
    <cellStyle name="Comma 56 3 2 4 3" xfId="7447"/>
    <cellStyle name="Comma 56 3 2 4 4" xfId="7448"/>
    <cellStyle name="Comma 56 3 2 4 5" xfId="7449"/>
    <cellStyle name="Comma 56 3 2 5" xfId="7450"/>
    <cellStyle name="Comma 56 3 2 5 2" xfId="7451"/>
    <cellStyle name="Comma 56 3 2 5 3" xfId="7452"/>
    <cellStyle name="Comma 56 3 2 5 4" xfId="7453"/>
    <cellStyle name="Comma 56 3 2 6" xfId="7454"/>
    <cellStyle name="Comma 56 3 2 7" xfId="7455"/>
    <cellStyle name="Comma 56 3 2 8" xfId="7456"/>
    <cellStyle name="Comma 56 3 3" xfId="7457"/>
    <cellStyle name="Comma 56 3 3 2" xfId="7458"/>
    <cellStyle name="Comma 56 3 3 2 2" xfId="7459"/>
    <cellStyle name="Comma 56 3 3 2 2 2" xfId="7460"/>
    <cellStyle name="Comma 56 3 3 2 2 2 2" xfId="7461"/>
    <cellStyle name="Comma 56 3 3 2 2 2 3" xfId="7462"/>
    <cellStyle name="Comma 56 3 3 2 2 2 4" xfId="7463"/>
    <cellStyle name="Comma 56 3 3 2 2 3" xfId="7464"/>
    <cellStyle name="Comma 56 3 3 2 2 4" xfId="7465"/>
    <cellStyle name="Comma 56 3 3 2 2 5" xfId="7466"/>
    <cellStyle name="Comma 56 3 3 2 3" xfId="7467"/>
    <cellStyle name="Comma 56 3 3 2 3 2" xfId="7468"/>
    <cellStyle name="Comma 56 3 3 2 3 3" xfId="7469"/>
    <cellStyle name="Comma 56 3 3 2 3 4" xfId="7470"/>
    <cellStyle name="Comma 56 3 3 2 4" xfId="7471"/>
    <cellStyle name="Comma 56 3 3 2 5" xfId="7472"/>
    <cellStyle name="Comma 56 3 3 2 6" xfId="7473"/>
    <cellStyle name="Comma 56 3 3 3" xfId="7474"/>
    <cellStyle name="Comma 56 3 3 3 2" xfId="7475"/>
    <cellStyle name="Comma 56 3 3 3 2 2" xfId="7476"/>
    <cellStyle name="Comma 56 3 3 3 2 2 2" xfId="7477"/>
    <cellStyle name="Comma 56 3 3 3 2 2 3" xfId="7478"/>
    <cellStyle name="Comma 56 3 3 3 2 2 4" xfId="7479"/>
    <cellStyle name="Comma 56 3 3 3 2 3" xfId="7480"/>
    <cellStyle name="Comma 56 3 3 3 2 4" xfId="7481"/>
    <cellStyle name="Comma 56 3 3 3 2 5" xfId="7482"/>
    <cellStyle name="Comma 56 3 3 3 3" xfId="7483"/>
    <cellStyle name="Comma 56 3 3 3 3 2" xfId="7484"/>
    <cellStyle name="Comma 56 3 3 3 3 3" xfId="7485"/>
    <cellStyle name="Comma 56 3 3 3 3 4" xfId="7486"/>
    <cellStyle name="Comma 56 3 3 3 4" xfId="7487"/>
    <cellStyle name="Comma 56 3 3 3 5" xfId="7488"/>
    <cellStyle name="Comma 56 3 3 3 6" xfId="7489"/>
    <cellStyle name="Comma 56 3 3 4" xfId="7490"/>
    <cellStyle name="Comma 56 3 3 4 2" xfId="7491"/>
    <cellStyle name="Comma 56 3 3 4 2 2" xfId="7492"/>
    <cellStyle name="Comma 56 3 3 4 2 3" xfId="7493"/>
    <cellStyle name="Comma 56 3 3 4 2 4" xfId="7494"/>
    <cellStyle name="Comma 56 3 3 4 3" xfId="7495"/>
    <cellStyle name="Comma 56 3 3 4 4" xfId="7496"/>
    <cellStyle name="Comma 56 3 3 4 5" xfId="7497"/>
    <cellStyle name="Comma 56 3 3 5" xfId="7498"/>
    <cellStyle name="Comma 56 3 3 5 2" xfId="7499"/>
    <cellStyle name="Comma 56 3 3 5 3" xfId="7500"/>
    <cellStyle name="Comma 56 3 3 5 4" xfId="7501"/>
    <cellStyle name="Comma 56 3 3 6" xfId="7502"/>
    <cellStyle name="Comma 56 3 3 7" xfId="7503"/>
    <cellStyle name="Comma 56 3 3 8" xfId="7504"/>
    <cellStyle name="Comma 56 3 4" xfId="7505"/>
    <cellStyle name="Comma 56 3 4 2" xfId="7506"/>
    <cellStyle name="Comma 56 3 4 2 2" xfId="7507"/>
    <cellStyle name="Comma 56 3 4 2 2 2" xfId="7508"/>
    <cellStyle name="Comma 56 3 4 2 2 3" xfId="7509"/>
    <cellStyle name="Comma 56 3 4 2 2 4" xfId="7510"/>
    <cellStyle name="Comma 56 3 4 2 3" xfId="7511"/>
    <cellStyle name="Comma 56 3 4 2 4" xfId="7512"/>
    <cellStyle name="Comma 56 3 4 2 5" xfId="7513"/>
    <cellStyle name="Comma 56 3 4 3" xfId="7514"/>
    <cellStyle name="Comma 56 3 4 3 2" xfId="7515"/>
    <cellStyle name="Comma 56 3 4 3 3" xfId="7516"/>
    <cellStyle name="Comma 56 3 4 3 4" xfId="7517"/>
    <cellStyle name="Comma 56 3 4 4" xfId="7518"/>
    <cellStyle name="Comma 56 3 4 5" xfId="7519"/>
    <cellStyle name="Comma 56 3 4 6" xfId="7520"/>
    <cellStyle name="Comma 56 3 5" xfId="7521"/>
    <cellStyle name="Comma 56 3 5 2" xfId="7522"/>
    <cellStyle name="Comma 56 3 5 2 2" xfId="7523"/>
    <cellStyle name="Comma 56 3 5 2 2 2" xfId="7524"/>
    <cellStyle name="Comma 56 3 5 2 2 3" xfId="7525"/>
    <cellStyle name="Comma 56 3 5 2 2 4" xfId="7526"/>
    <cellStyle name="Comma 56 3 5 2 3" xfId="7527"/>
    <cellStyle name="Comma 56 3 5 2 4" xfId="7528"/>
    <cellStyle name="Comma 56 3 5 2 5" xfId="7529"/>
    <cellStyle name="Comma 56 3 5 3" xfId="7530"/>
    <cellStyle name="Comma 56 3 5 3 2" xfId="7531"/>
    <cellStyle name="Comma 56 3 5 3 3" xfId="7532"/>
    <cellStyle name="Comma 56 3 5 3 4" xfId="7533"/>
    <cellStyle name="Comma 56 3 5 4" xfId="7534"/>
    <cellStyle name="Comma 56 3 5 5" xfId="7535"/>
    <cellStyle name="Comma 56 3 5 6" xfId="7536"/>
    <cellStyle name="Comma 56 3 6" xfId="7537"/>
    <cellStyle name="Comma 56 3 6 2" xfId="7538"/>
    <cellStyle name="Comma 56 3 6 2 2" xfId="7539"/>
    <cellStyle name="Comma 56 3 6 2 3" xfId="7540"/>
    <cellStyle name="Comma 56 3 6 2 4" xfId="7541"/>
    <cellStyle name="Comma 56 3 6 3" xfId="7542"/>
    <cellStyle name="Comma 56 3 6 4" xfId="7543"/>
    <cellStyle name="Comma 56 3 6 5" xfId="7544"/>
    <cellStyle name="Comma 56 3 7" xfId="7545"/>
    <cellStyle name="Comma 56 3 7 2" xfId="7546"/>
    <cellStyle name="Comma 56 3 7 3" xfId="7547"/>
    <cellStyle name="Comma 56 3 7 4" xfId="7548"/>
    <cellStyle name="Comma 56 3 8" xfId="7549"/>
    <cellStyle name="Comma 56 3 9" xfId="7550"/>
    <cellStyle name="Comma 56 4" xfId="7551"/>
    <cellStyle name="Comma 56 4 2" xfId="7552"/>
    <cellStyle name="Comma 56 4 2 2" xfId="7553"/>
    <cellStyle name="Comma 56 4 2 2 2" xfId="7554"/>
    <cellStyle name="Comma 56 4 2 2 2 2" xfId="7555"/>
    <cellStyle name="Comma 56 4 2 2 2 3" xfId="7556"/>
    <cellStyle name="Comma 56 4 2 2 2 4" xfId="7557"/>
    <cellStyle name="Comma 56 4 2 2 3" xfId="7558"/>
    <cellStyle name="Comma 56 4 2 2 4" xfId="7559"/>
    <cellStyle name="Comma 56 4 2 2 5" xfId="7560"/>
    <cellStyle name="Comma 56 4 2 3" xfId="7561"/>
    <cellStyle name="Comma 56 4 2 3 2" xfId="7562"/>
    <cellStyle name="Comma 56 4 2 3 3" xfId="7563"/>
    <cellStyle name="Comma 56 4 2 3 4" xfId="7564"/>
    <cellStyle name="Comma 56 4 2 4" xfId="7565"/>
    <cellStyle name="Comma 56 4 2 5" xfId="7566"/>
    <cellStyle name="Comma 56 4 2 6" xfId="7567"/>
    <cellStyle name="Comma 56 4 3" xfId="7568"/>
    <cellStyle name="Comma 56 4 3 2" xfId="7569"/>
    <cellStyle name="Comma 56 4 3 2 2" xfId="7570"/>
    <cellStyle name="Comma 56 4 3 2 2 2" xfId="7571"/>
    <cellStyle name="Comma 56 4 3 2 2 3" xfId="7572"/>
    <cellStyle name="Comma 56 4 3 2 2 4" xfId="7573"/>
    <cellStyle name="Comma 56 4 3 2 3" xfId="7574"/>
    <cellStyle name="Comma 56 4 3 2 4" xfId="7575"/>
    <cellStyle name="Comma 56 4 3 2 5" xfId="7576"/>
    <cellStyle name="Comma 56 4 3 3" xfId="7577"/>
    <cellStyle name="Comma 56 4 3 3 2" xfId="7578"/>
    <cellStyle name="Comma 56 4 3 3 3" xfId="7579"/>
    <cellStyle name="Comma 56 4 3 3 4" xfId="7580"/>
    <cellStyle name="Comma 56 4 3 4" xfId="7581"/>
    <cellStyle name="Comma 56 4 3 5" xfId="7582"/>
    <cellStyle name="Comma 56 4 3 6" xfId="7583"/>
    <cellStyle name="Comma 56 4 4" xfId="7584"/>
    <cellStyle name="Comma 56 4 4 2" xfId="7585"/>
    <cellStyle name="Comma 56 4 4 2 2" xfId="7586"/>
    <cellStyle name="Comma 56 4 4 2 3" xfId="7587"/>
    <cellStyle name="Comma 56 4 4 2 4" xfId="7588"/>
    <cellStyle name="Comma 56 4 4 3" xfId="7589"/>
    <cellStyle name="Comma 56 4 4 4" xfId="7590"/>
    <cellStyle name="Comma 56 4 4 5" xfId="7591"/>
    <cellStyle name="Comma 56 4 5" xfId="7592"/>
    <cellStyle name="Comma 56 4 5 2" xfId="7593"/>
    <cellStyle name="Comma 56 4 5 3" xfId="7594"/>
    <cellStyle name="Comma 56 4 5 4" xfId="7595"/>
    <cellStyle name="Comma 56 4 6" xfId="7596"/>
    <cellStyle name="Comma 56 4 7" xfId="7597"/>
    <cellStyle name="Comma 56 4 8" xfId="7598"/>
    <cellStyle name="Comma 56 5" xfId="7599"/>
    <cellStyle name="Comma 56 5 2" xfId="7600"/>
    <cellStyle name="Comma 56 5 2 2" xfId="7601"/>
    <cellStyle name="Comma 56 5 2 2 2" xfId="7602"/>
    <cellStyle name="Comma 56 5 2 2 2 2" xfId="7603"/>
    <cellStyle name="Comma 56 5 2 2 2 3" xfId="7604"/>
    <cellStyle name="Comma 56 5 2 2 2 4" xfId="7605"/>
    <cellStyle name="Comma 56 5 2 2 3" xfId="7606"/>
    <cellStyle name="Comma 56 5 2 2 4" xfId="7607"/>
    <cellStyle name="Comma 56 5 2 2 5" xfId="7608"/>
    <cellStyle name="Comma 56 5 2 3" xfId="7609"/>
    <cellStyle name="Comma 56 5 2 3 2" xfId="7610"/>
    <cellStyle name="Comma 56 5 2 3 3" xfId="7611"/>
    <cellStyle name="Comma 56 5 2 3 4" xfId="7612"/>
    <cellStyle name="Comma 56 5 2 4" xfId="7613"/>
    <cellStyle name="Comma 56 5 2 5" xfId="7614"/>
    <cellStyle name="Comma 56 5 2 6" xfId="7615"/>
    <cellStyle name="Comma 56 5 3" xfId="7616"/>
    <cellStyle name="Comma 56 5 3 2" xfId="7617"/>
    <cellStyle name="Comma 56 5 3 2 2" xfId="7618"/>
    <cellStyle name="Comma 56 5 3 2 2 2" xfId="7619"/>
    <cellStyle name="Comma 56 5 3 2 2 3" xfId="7620"/>
    <cellStyle name="Comma 56 5 3 2 2 4" xfId="7621"/>
    <cellStyle name="Comma 56 5 3 2 3" xfId="7622"/>
    <cellStyle name="Comma 56 5 3 2 4" xfId="7623"/>
    <cellStyle name="Comma 56 5 3 2 5" xfId="7624"/>
    <cellStyle name="Comma 56 5 3 3" xfId="7625"/>
    <cellStyle name="Comma 56 5 3 3 2" xfId="7626"/>
    <cellStyle name="Comma 56 5 3 3 3" xfId="7627"/>
    <cellStyle name="Comma 56 5 3 3 4" xfId="7628"/>
    <cellStyle name="Comma 56 5 3 4" xfId="7629"/>
    <cellStyle name="Comma 56 5 3 5" xfId="7630"/>
    <cellStyle name="Comma 56 5 3 6" xfId="7631"/>
    <cellStyle name="Comma 56 5 4" xfId="7632"/>
    <cellStyle name="Comma 56 5 4 2" xfId="7633"/>
    <cellStyle name="Comma 56 5 4 2 2" xfId="7634"/>
    <cellStyle name="Comma 56 5 4 2 3" xfId="7635"/>
    <cellStyle name="Comma 56 5 4 2 4" xfId="7636"/>
    <cellStyle name="Comma 56 5 4 3" xfId="7637"/>
    <cellStyle name="Comma 56 5 4 4" xfId="7638"/>
    <cellStyle name="Comma 56 5 4 5" xfId="7639"/>
    <cellStyle name="Comma 56 5 5" xfId="7640"/>
    <cellStyle name="Comma 56 5 5 2" xfId="7641"/>
    <cellStyle name="Comma 56 5 5 3" xfId="7642"/>
    <cellStyle name="Comma 56 5 5 4" xfId="7643"/>
    <cellStyle name="Comma 56 5 6" xfId="7644"/>
    <cellStyle name="Comma 56 5 7" xfId="7645"/>
    <cellStyle name="Comma 56 5 8" xfId="7646"/>
    <cellStyle name="Comma 56 6" xfId="7647"/>
    <cellStyle name="Comma 56 6 2" xfId="7648"/>
    <cellStyle name="Comma 56 6 2 2" xfId="7649"/>
    <cellStyle name="Comma 56 6 2 2 2" xfId="7650"/>
    <cellStyle name="Comma 56 6 2 2 3" xfId="7651"/>
    <cellStyle name="Comma 56 6 2 2 4" xfId="7652"/>
    <cellStyle name="Comma 56 6 2 3" xfId="7653"/>
    <cellStyle name="Comma 56 6 2 4" xfId="7654"/>
    <cellStyle name="Comma 56 6 2 5" xfId="7655"/>
    <cellStyle name="Comma 56 6 3" xfId="7656"/>
    <cellStyle name="Comma 56 6 3 2" xfId="7657"/>
    <cellStyle name="Comma 56 6 3 3" xfId="7658"/>
    <cellStyle name="Comma 56 6 3 4" xfId="7659"/>
    <cellStyle name="Comma 56 6 4" xfId="7660"/>
    <cellStyle name="Comma 56 6 5" xfId="7661"/>
    <cellStyle name="Comma 56 6 6" xfId="7662"/>
    <cellStyle name="Comma 56 7" xfId="7663"/>
    <cellStyle name="Comma 56 7 2" xfId="7664"/>
    <cellStyle name="Comma 56 7 2 2" xfId="7665"/>
    <cellStyle name="Comma 56 7 2 2 2" xfId="7666"/>
    <cellStyle name="Comma 56 7 2 2 3" xfId="7667"/>
    <cellStyle name="Comma 56 7 2 2 4" xfId="7668"/>
    <cellStyle name="Comma 56 7 2 3" xfId="7669"/>
    <cellStyle name="Comma 56 7 2 4" xfId="7670"/>
    <cellStyle name="Comma 56 7 2 5" xfId="7671"/>
    <cellStyle name="Comma 56 7 3" xfId="7672"/>
    <cellStyle name="Comma 56 7 3 2" xfId="7673"/>
    <cellStyle name="Comma 56 7 3 3" xfId="7674"/>
    <cellStyle name="Comma 56 7 3 4" xfId="7675"/>
    <cellStyle name="Comma 56 7 4" xfId="7676"/>
    <cellStyle name="Comma 56 7 5" xfId="7677"/>
    <cellStyle name="Comma 56 7 6" xfId="7678"/>
    <cellStyle name="Comma 56 8" xfId="7679"/>
    <cellStyle name="Comma 56 8 2" xfId="7680"/>
    <cellStyle name="Comma 56 8 2 2" xfId="7681"/>
    <cellStyle name="Comma 56 8 2 3" xfId="7682"/>
    <cellStyle name="Comma 56 8 2 4" xfId="7683"/>
    <cellStyle name="Comma 56 8 3" xfId="7684"/>
    <cellStyle name="Comma 56 8 4" xfId="7685"/>
    <cellStyle name="Comma 56 8 5" xfId="7686"/>
    <cellStyle name="Comma 56 9" xfId="7687"/>
    <cellStyle name="Comma 56 9 2" xfId="7688"/>
    <cellStyle name="Comma 56 9 3" xfId="7689"/>
    <cellStyle name="Comma 56 9 4" xfId="7690"/>
    <cellStyle name="Comma 57" xfId="7691"/>
    <cellStyle name="Comma 57 10" xfId="7692"/>
    <cellStyle name="Comma 57 11" xfId="7693"/>
    <cellStyle name="Comma 57 12" xfId="7694"/>
    <cellStyle name="Comma 57 2" xfId="7695"/>
    <cellStyle name="Comma 57 2 10" xfId="7696"/>
    <cellStyle name="Comma 57 2 2" xfId="7697"/>
    <cellStyle name="Comma 57 2 2 2" xfId="7698"/>
    <cellStyle name="Comma 57 2 2 2 2" xfId="7699"/>
    <cellStyle name="Comma 57 2 2 2 2 2" xfId="7700"/>
    <cellStyle name="Comma 57 2 2 2 2 2 2" xfId="7701"/>
    <cellStyle name="Comma 57 2 2 2 2 2 3" xfId="7702"/>
    <cellStyle name="Comma 57 2 2 2 2 2 4" xfId="7703"/>
    <cellStyle name="Comma 57 2 2 2 2 3" xfId="7704"/>
    <cellStyle name="Comma 57 2 2 2 2 4" xfId="7705"/>
    <cellStyle name="Comma 57 2 2 2 2 5" xfId="7706"/>
    <cellStyle name="Comma 57 2 2 2 3" xfId="7707"/>
    <cellStyle name="Comma 57 2 2 2 3 2" xfId="7708"/>
    <cellStyle name="Comma 57 2 2 2 3 3" xfId="7709"/>
    <cellStyle name="Comma 57 2 2 2 3 4" xfId="7710"/>
    <cellStyle name="Comma 57 2 2 2 4" xfId="7711"/>
    <cellStyle name="Comma 57 2 2 2 5" xfId="7712"/>
    <cellStyle name="Comma 57 2 2 2 6" xfId="7713"/>
    <cellStyle name="Comma 57 2 2 3" xfId="7714"/>
    <cellStyle name="Comma 57 2 2 3 2" xfId="7715"/>
    <cellStyle name="Comma 57 2 2 3 2 2" xfId="7716"/>
    <cellStyle name="Comma 57 2 2 3 2 2 2" xfId="7717"/>
    <cellStyle name="Comma 57 2 2 3 2 2 3" xfId="7718"/>
    <cellStyle name="Comma 57 2 2 3 2 2 4" xfId="7719"/>
    <cellStyle name="Comma 57 2 2 3 2 3" xfId="7720"/>
    <cellStyle name="Comma 57 2 2 3 2 4" xfId="7721"/>
    <cellStyle name="Comma 57 2 2 3 2 5" xfId="7722"/>
    <cellStyle name="Comma 57 2 2 3 3" xfId="7723"/>
    <cellStyle name="Comma 57 2 2 3 3 2" xfId="7724"/>
    <cellStyle name="Comma 57 2 2 3 3 3" xfId="7725"/>
    <cellStyle name="Comma 57 2 2 3 3 4" xfId="7726"/>
    <cellStyle name="Comma 57 2 2 3 4" xfId="7727"/>
    <cellStyle name="Comma 57 2 2 3 5" xfId="7728"/>
    <cellStyle name="Comma 57 2 2 3 6" xfId="7729"/>
    <cellStyle name="Comma 57 2 2 4" xfId="7730"/>
    <cellStyle name="Comma 57 2 2 4 2" xfId="7731"/>
    <cellStyle name="Comma 57 2 2 4 2 2" xfId="7732"/>
    <cellStyle name="Comma 57 2 2 4 2 3" xfId="7733"/>
    <cellStyle name="Comma 57 2 2 4 2 4" xfId="7734"/>
    <cellStyle name="Comma 57 2 2 4 3" xfId="7735"/>
    <cellStyle name="Comma 57 2 2 4 4" xfId="7736"/>
    <cellStyle name="Comma 57 2 2 4 5" xfId="7737"/>
    <cellStyle name="Comma 57 2 2 5" xfId="7738"/>
    <cellStyle name="Comma 57 2 2 5 2" xfId="7739"/>
    <cellStyle name="Comma 57 2 2 5 3" xfId="7740"/>
    <cellStyle name="Comma 57 2 2 5 4" xfId="7741"/>
    <cellStyle name="Comma 57 2 2 6" xfId="7742"/>
    <cellStyle name="Comma 57 2 2 7" xfId="7743"/>
    <cellStyle name="Comma 57 2 2 8" xfId="7744"/>
    <cellStyle name="Comma 57 2 3" xfId="7745"/>
    <cellStyle name="Comma 57 2 3 2" xfId="7746"/>
    <cellStyle name="Comma 57 2 3 2 2" xfId="7747"/>
    <cellStyle name="Comma 57 2 3 2 2 2" xfId="7748"/>
    <cellStyle name="Comma 57 2 3 2 2 2 2" xfId="7749"/>
    <cellStyle name="Comma 57 2 3 2 2 2 3" xfId="7750"/>
    <cellStyle name="Comma 57 2 3 2 2 2 4" xfId="7751"/>
    <cellStyle name="Comma 57 2 3 2 2 3" xfId="7752"/>
    <cellStyle name="Comma 57 2 3 2 2 4" xfId="7753"/>
    <cellStyle name="Comma 57 2 3 2 2 5" xfId="7754"/>
    <cellStyle name="Comma 57 2 3 2 3" xfId="7755"/>
    <cellStyle name="Comma 57 2 3 2 3 2" xfId="7756"/>
    <cellStyle name="Comma 57 2 3 2 3 3" xfId="7757"/>
    <cellStyle name="Comma 57 2 3 2 3 4" xfId="7758"/>
    <cellStyle name="Comma 57 2 3 2 4" xfId="7759"/>
    <cellStyle name="Comma 57 2 3 2 5" xfId="7760"/>
    <cellStyle name="Comma 57 2 3 2 6" xfId="7761"/>
    <cellStyle name="Comma 57 2 3 3" xfId="7762"/>
    <cellStyle name="Comma 57 2 3 3 2" xfId="7763"/>
    <cellStyle name="Comma 57 2 3 3 2 2" xfId="7764"/>
    <cellStyle name="Comma 57 2 3 3 2 2 2" xfId="7765"/>
    <cellStyle name="Comma 57 2 3 3 2 2 3" xfId="7766"/>
    <cellStyle name="Comma 57 2 3 3 2 2 4" xfId="7767"/>
    <cellStyle name="Comma 57 2 3 3 2 3" xfId="7768"/>
    <cellStyle name="Comma 57 2 3 3 2 4" xfId="7769"/>
    <cellStyle name="Comma 57 2 3 3 2 5" xfId="7770"/>
    <cellStyle name="Comma 57 2 3 3 3" xfId="7771"/>
    <cellStyle name="Comma 57 2 3 3 3 2" xfId="7772"/>
    <cellStyle name="Comma 57 2 3 3 3 3" xfId="7773"/>
    <cellStyle name="Comma 57 2 3 3 3 4" xfId="7774"/>
    <cellStyle name="Comma 57 2 3 3 4" xfId="7775"/>
    <cellStyle name="Comma 57 2 3 3 5" xfId="7776"/>
    <cellStyle name="Comma 57 2 3 3 6" xfId="7777"/>
    <cellStyle name="Comma 57 2 3 4" xfId="7778"/>
    <cellStyle name="Comma 57 2 3 4 2" xfId="7779"/>
    <cellStyle name="Comma 57 2 3 4 2 2" xfId="7780"/>
    <cellStyle name="Comma 57 2 3 4 2 3" xfId="7781"/>
    <cellStyle name="Comma 57 2 3 4 2 4" xfId="7782"/>
    <cellStyle name="Comma 57 2 3 4 3" xfId="7783"/>
    <cellStyle name="Comma 57 2 3 4 4" xfId="7784"/>
    <cellStyle name="Comma 57 2 3 4 5" xfId="7785"/>
    <cellStyle name="Comma 57 2 3 5" xfId="7786"/>
    <cellStyle name="Comma 57 2 3 5 2" xfId="7787"/>
    <cellStyle name="Comma 57 2 3 5 3" xfId="7788"/>
    <cellStyle name="Comma 57 2 3 5 4" xfId="7789"/>
    <cellStyle name="Comma 57 2 3 6" xfId="7790"/>
    <cellStyle name="Comma 57 2 3 7" xfId="7791"/>
    <cellStyle name="Comma 57 2 3 8" xfId="7792"/>
    <cellStyle name="Comma 57 2 4" xfId="7793"/>
    <cellStyle name="Comma 57 2 4 2" xfId="7794"/>
    <cellStyle name="Comma 57 2 4 2 2" xfId="7795"/>
    <cellStyle name="Comma 57 2 4 2 2 2" xfId="7796"/>
    <cellStyle name="Comma 57 2 4 2 2 3" xfId="7797"/>
    <cellStyle name="Comma 57 2 4 2 2 4" xfId="7798"/>
    <cellStyle name="Comma 57 2 4 2 3" xfId="7799"/>
    <cellStyle name="Comma 57 2 4 2 4" xfId="7800"/>
    <cellStyle name="Comma 57 2 4 2 5" xfId="7801"/>
    <cellStyle name="Comma 57 2 4 3" xfId="7802"/>
    <cellStyle name="Comma 57 2 4 3 2" xfId="7803"/>
    <cellStyle name="Comma 57 2 4 3 3" xfId="7804"/>
    <cellStyle name="Comma 57 2 4 3 4" xfId="7805"/>
    <cellStyle name="Comma 57 2 4 4" xfId="7806"/>
    <cellStyle name="Comma 57 2 4 5" xfId="7807"/>
    <cellStyle name="Comma 57 2 4 6" xfId="7808"/>
    <cellStyle name="Comma 57 2 5" xfId="7809"/>
    <cellStyle name="Comma 57 2 5 2" xfId="7810"/>
    <cellStyle name="Comma 57 2 5 2 2" xfId="7811"/>
    <cellStyle name="Comma 57 2 5 2 2 2" xfId="7812"/>
    <cellStyle name="Comma 57 2 5 2 2 3" xfId="7813"/>
    <cellStyle name="Comma 57 2 5 2 2 4" xfId="7814"/>
    <cellStyle name="Comma 57 2 5 2 3" xfId="7815"/>
    <cellStyle name="Comma 57 2 5 2 4" xfId="7816"/>
    <cellStyle name="Comma 57 2 5 2 5" xfId="7817"/>
    <cellStyle name="Comma 57 2 5 3" xfId="7818"/>
    <cellStyle name="Comma 57 2 5 3 2" xfId="7819"/>
    <cellStyle name="Comma 57 2 5 3 3" xfId="7820"/>
    <cellStyle name="Comma 57 2 5 3 4" xfId="7821"/>
    <cellStyle name="Comma 57 2 5 4" xfId="7822"/>
    <cellStyle name="Comma 57 2 5 5" xfId="7823"/>
    <cellStyle name="Comma 57 2 5 6" xfId="7824"/>
    <cellStyle name="Comma 57 2 6" xfId="7825"/>
    <cellStyle name="Comma 57 2 6 2" xfId="7826"/>
    <cellStyle name="Comma 57 2 6 2 2" xfId="7827"/>
    <cellStyle name="Comma 57 2 6 2 3" xfId="7828"/>
    <cellStyle name="Comma 57 2 6 2 4" xfId="7829"/>
    <cellStyle name="Comma 57 2 6 3" xfId="7830"/>
    <cellStyle name="Comma 57 2 6 4" xfId="7831"/>
    <cellStyle name="Comma 57 2 6 5" xfId="7832"/>
    <cellStyle name="Comma 57 2 7" xfId="7833"/>
    <cellStyle name="Comma 57 2 7 2" xfId="7834"/>
    <cellStyle name="Comma 57 2 7 3" xfId="7835"/>
    <cellStyle name="Comma 57 2 7 4" xfId="7836"/>
    <cellStyle name="Comma 57 2 8" xfId="7837"/>
    <cellStyle name="Comma 57 2 9" xfId="7838"/>
    <cellStyle name="Comma 57 3" xfId="7839"/>
    <cellStyle name="Comma 57 3 10" xfId="7840"/>
    <cellStyle name="Comma 57 3 2" xfId="7841"/>
    <cellStyle name="Comma 57 3 2 2" xfId="7842"/>
    <cellStyle name="Comma 57 3 2 2 2" xfId="7843"/>
    <cellStyle name="Comma 57 3 2 2 2 2" xfId="7844"/>
    <cellStyle name="Comma 57 3 2 2 2 2 2" xfId="7845"/>
    <cellStyle name="Comma 57 3 2 2 2 2 3" xfId="7846"/>
    <cellStyle name="Comma 57 3 2 2 2 2 4" xfId="7847"/>
    <cellStyle name="Comma 57 3 2 2 2 3" xfId="7848"/>
    <cellStyle name="Comma 57 3 2 2 2 4" xfId="7849"/>
    <cellStyle name="Comma 57 3 2 2 2 5" xfId="7850"/>
    <cellStyle name="Comma 57 3 2 2 3" xfId="7851"/>
    <cellStyle name="Comma 57 3 2 2 3 2" xfId="7852"/>
    <cellStyle name="Comma 57 3 2 2 3 3" xfId="7853"/>
    <cellStyle name="Comma 57 3 2 2 3 4" xfId="7854"/>
    <cellStyle name="Comma 57 3 2 2 4" xfId="7855"/>
    <cellStyle name="Comma 57 3 2 2 5" xfId="7856"/>
    <cellStyle name="Comma 57 3 2 2 6" xfId="7857"/>
    <cellStyle name="Comma 57 3 2 3" xfId="7858"/>
    <cellStyle name="Comma 57 3 2 3 2" xfId="7859"/>
    <cellStyle name="Comma 57 3 2 3 2 2" xfId="7860"/>
    <cellStyle name="Comma 57 3 2 3 2 2 2" xfId="7861"/>
    <cellStyle name="Comma 57 3 2 3 2 2 3" xfId="7862"/>
    <cellStyle name="Comma 57 3 2 3 2 2 4" xfId="7863"/>
    <cellStyle name="Comma 57 3 2 3 2 3" xfId="7864"/>
    <cellStyle name="Comma 57 3 2 3 2 4" xfId="7865"/>
    <cellStyle name="Comma 57 3 2 3 2 5" xfId="7866"/>
    <cellStyle name="Comma 57 3 2 3 3" xfId="7867"/>
    <cellStyle name="Comma 57 3 2 3 3 2" xfId="7868"/>
    <cellStyle name="Comma 57 3 2 3 3 3" xfId="7869"/>
    <cellStyle name="Comma 57 3 2 3 3 4" xfId="7870"/>
    <cellStyle name="Comma 57 3 2 3 4" xfId="7871"/>
    <cellStyle name="Comma 57 3 2 3 5" xfId="7872"/>
    <cellStyle name="Comma 57 3 2 3 6" xfId="7873"/>
    <cellStyle name="Comma 57 3 2 4" xfId="7874"/>
    <cellStyle name="Comma 57 3 2 4 2" xfId="7875"/>
    <cellStyle name="Comma 57 3 2 4 2 2" xfId="7876"/>
    <cellStyle name="Comma 57 3 2 4 2 3" xfId="7877"/>
    <cellStyle name="Comma 57 3 2 4 2 4" xfId="7878"/>
    <cellStyle name="Comma 57 3 2 4 3" xfId="7879"/>
    <cellStyle name="Comma 57 3 2 4 4" xfId="7880"/>
    <cellStyle name="Comma 57 3 2 4 5" xfId="7881"/>
    <cellStyle name="Comma 57 3 2 5" xfId="7882"/>
    <cellStyle name="Comma 57 3 2 5 2" xfId="7883"/>
    <cellStyle name="Comma 57 3 2 5 3" xfId="7884"/>
    <cellStyle name="Comma 57 3 2 5 4" xfId="7885"/>
    <cellStyle name="Comma 57 3 2 6" xfId="7886"/>
    <cellStyle name="Comma 57 3 2 7" xfId="7887"/>
    <cellStyle name="Comma 57 3 2 8" xfId="7888"/>
    <cellStyle name="Comma 57 3 3" xfId="7889"/>
    <cellStyle name="Comma 57 3 3 2" xfId="7890"/>
    <cellStyle name="Comma 57 3 3 2 2" xfId="7891"/>
    <cellStyle name="Comma 57 3 3 2 2 2" xfId="7892"/>
    <cellStyle name="Comma 57 3 3 2 2 2 2" xfId="7893"/>
    <cellStyle name="Comma 57 3 3 2 2 2 3" xfId="7894"/>
    <cellStyle name="Comma 57 3 3 2 2 2 4" xfId="7895"/>
    <cellStyle name="Comma 57 3 3 2 2 3" xfId="7896"/>
    <cellStyle name="Comma 57 3 3 2 2 4" xfId="7897"/>
    <cellStyle name="Comma 57 3 3 2 2 5" xfId="7898"/>
    <cellStyle name="Comma 57 3 3 2 3" xfId="7899"/>
    <cellStyle name="Comma 57 3 3 2 3 2" xfId="7900"/>
    <cellStyle name="Comma 57 3 3 2 3 3" xfId="7901"/>
    <cellStyle name="Comma 57 3 3 2 3 4" xfId="7902"/>
    <cellStyle name="Comma 57 3 3 2 4" xfId="7903"/>
    <cellStyle name="Comma 57 3 3 2 5" xfId="7904"/>
    <cellStyle name="Comma 57 3 3 2 6" xfId="7905"/>
    <cellStyle name="Comma 57 3 3 3" xfId="7906"/>
    <cellStyle name="Comma 57 3 3 3 2" xfId="7907"/>
    <cellStyle name="Comma 57 3 3 3 2 2" xfId="7908"/>
    <cellStyle name="Comma 57 3 3 3 2 2 2" xfId="7909"/>
    <cellStyle name="Comma 57 3 3 3 2 2 3" xfId="7910"/>
    <cellStyle name="Comma 57 3 3 3 2 2 4" xfId="7911"/>
    <cellStyle name="Comma 57 3 3 3 2 3" xfId="7912"/>
    <cellStyle name="Comma 57 3 3 3 2 4" xfId="7913"/>
    <cellStyle name="Comma 57 3 3 3 2 5" xfId="7914"/>
    <cellStyle name="Comma 57 3 3 3 3" xfId="7915"/>
    <cellStyle name="Comma 57 3 3 3 3 2" xfId="7916"/>
    <cellStyle name="Comma 57 3 3 3 3 3" xfId="7917"/>
    <cellStyle name="Comma 57 3 3 3 3 4" xfId="7918"/>
    <cellStyle name="Comma 57 3 3 3 4" xfId="7919"/>
    <cellStyle name="Comma 57 3 3 3 5" xfId="7920"/>
    <cellStyle name="Comma 57 3 3 3 6" xfId="7921"/>
    <cellStyle name="Comma 57 3 3 4" xfId="7922"/>
    <cellStyle name="Comma 57 3 3 4 2" xfId="7923"/>
    <cellStyle name="Comma 57 3 3 4 2 2" xfId="7924"/>
    <cellStyle name="Comma 57 3 3 4 2 3" xfId="7925"/>
    <cellStyle name="Comma 57 3 3 4 2 4" xfId="7926"/>
    <cellStyle name="Comma 57 3 3 4 3" xfId="7927"/>
    <cellStyle name="Comma 57 3 3 4 4" xfId="7928"/>
    <cellStyle name="Comma 57 3 3 4 5" xfId="7929"/>
    <cellStyle name="Comma 57 3 3 5" xfId="7930"/>
    <cellStyle name="Comma 57 3 3 5 2" xfId="7931"/>
    <cellStyle name="Comma 57 3 3 5 3" xfId="7932"/>
    <cellStyle name="Comma 57 3 3 5 4" xfId="7933"/>
    <cellStyle name="Comma 57 3 3 6" xfId="7934"/>
    <cellStyle name="Comma 57 3 3 7" xfId="7935"/>
    <cellStyle name="Comma 57 3 3 8" xfId="7936"/>
    <cellStyle name="Comma 57 3 4" xfId="7937"/>
    <cellStyle name="Comma 57 3 4 2" xfId="7938"/>
    <cellStyle name="Comma 57 3 4 2 2" xfId="7939"/>
    <cellStyle name="Comma 57 3 4 2 2 2" xfId="7940"/>
    <cellStyle name="Comma 57 3 4 2 2 3" xfId="7941"/>
    <cellStyle name="Comma 57 3 4 2 2 4" xfId="7942"/>
    <cellStyle name="Comma 57 3 4 2 3" xfId="7943"/>
    <cellStyle name="Comma 57 3 4 2 4" xfId="7944"/>
    <cellStyle name="Comma 57 3 4 2 5" xfId="7945"/>
    <cellStyle name="Comma 57 3 4 3" xfId="7946"/>
    <cellStyle name="Comma 57 3 4 3 2" xfId="7947"/>
    <cellStyle name="Comma 57 3 4 3 3" xfId="7948"/>
    <cellStyle name="Comma 57 3 4 3 4" xfId="7949"/>
    <cellStyle name="Comma 57 3 4 4" xfId="7950"/>
    <cellStyle name="Comma 57 3 4 5" xfId="7951"/>
    <cellStyle name="Comma 57 3 4 6" xfId="7952"/>
    <cellStyle name="Comma 57 3 5" xfId="7953"/>
    <cellStyle name="Comma 57 3 5 2" xfId="7954"/>
    <cellStyle name="Comma 57 3 5 2 2" xfId="7955"/>
    <cellStyle name="Comma 57 3 5 2 2 2" xfId="7956"/>
    <cellStyle name="Comma 57 3 5 2 2 3" xfId="7957"/>
    <cellStyle name="Comma 57 3 5 2 2 4" xfId="7958"/>
    <cellStyle name="Comma 57 3 5 2 3" xfId="7959"/>
    <cellStyle name="Comma 57 3 5 2 4" xfId="7960"/>
    <cellStyle name="Comma 57 3 5 2 5" xfId="7961"/>
    <cellStyle name="Comma 57 3 5 3" xfId="7962"/>
    <cellStyle name="Comma 57 3 5 3 2" xfId="7963"/>
    <cellStyle name="Comma 57 3 5 3 3" xfId="7964"/>
    <cellStyle name="Comma 57 3 5 3 4" xfId="7965"/>
    <cellStyle name="Comma 57 3 5 4" xfId="7966"/>
    <cellStyle name="Comma 57 3 5 5" xfId="7967"/>
    <cellStyle name="Comma 57 3 5 6" xfId="7968"/>
    <cellStyle name="Comma 57 3 6" xfId="7969"/>
    <cellStyle name="Comma 57 3 6 2" xfId="7970"/>
    <cellStyle name="Comma 57 3 6 2 2" xfId="7971"/>
    <cellStyle name="Comma 57 3 6 2 3" xfId="7972"/>
    <cellStyle name="Comma 57 3 6 2 4" xfId="7973"/>
    <cellStyle name="Comma 57 3 6 3" xfId="7974"/>
    <cellStyle name="Comma 57 3 6 4" xfId="7975"/>
    <cellStyle name="Comma 57 3 6 5" xfId="7976"/>
    <cellStyle name="Comma 57 3 7" xfId="7977"/>
    <cellStyle name="Comma 57 3 7 2" xfId="7978"/>
    <cellStyle name="Comma 57 3 7 3" xfId="7979"/>
    <cellStyle name="Comma 57 3 7 4" xfId="7980"/>
    <cellStyle name="Comma 57 3 8" xfId="7981"/>
    <cellStyle name="Comma 57 3 9" xfId="7982"/>
    <cellStyle name="Comma 57 4" xfId="7983"/>
    <cellStyle name="Comma 57 4 2" xfId="7984"/>
    <cellStyle name="Comma 57 4 2 2" xfId="7985"/>
    <cellStyle name="Comma 57 4 2 2 2" xfId="7986"/>
    <cellStyle name="Comma 57 4 2 2 2 2" xfId="7987"/>
    <cellStyle name="Comma 57 4 2 2 2 3" xfId="7988"/>
    <cellStyle name="Comma 57 4 2 2 2 4" xfId="7989"/>
    <cellStyle name="Comma 57 4 2 2 3" xfId="7990"/>
    <cellStyle name="Comma 57 4 2 2 4" xfId="7991"/>
    <cellStyle name="Comma 57 4 2 2 5" xfId="7992"/>
    <cellStyle name="Comma 57 4 2 3" xfId="7993"/>
    <cellStyle name="Comma 57 4 2 3 2" xfId="7994"/>
    <cellStyle name="Comma 57 4 2 3 3" xfId="7995"/>
    <cellStyle name="Comma 57 4 2 3 4" xfId="7996"/>
    <cellStyle name="Comma 57 4 2 4" xfId="7997"/>
    <cellStyle name="Comma 57 4 2 5" xfId="7998"/>
    <cellStyle name="Comma 57 4 2 6" xfId="7999"/>
    <cellStyle name="Comma 57 4 3" xfId="8000"/>
    <cellStyle name="Comma 57 4 3 2" xfId="8001"/>
    <cellStyle name="Comma 57 4 3 2 2" xfId="8002"/>
    <cellStyle name="Comma 57 4 3 2 2 2" xfId="8003"/>
    <cellStyle name="Comma 57 4 3 2 2 3" xfId="8004"/>
    <cellStyle name="Comma 57 4 3 2 2 4" xfId="8005"/>
    <cellStyle name="Comma 57 4 3 2 3" xfId="8006"/>
    <cellStyle name="Comma 57 4 3 2 4" xfId="8007"/>
    <cellStyle name="Comma 57 4 3 2 5" xfId="8008"/>
    <cellStyle name="Comma 57 4 3 3" xfId="8009"/>
    <cellStyle name="Comma 57 4 3 3 2" xfId="8010"/>
    <cellStyle name="Comma 57 4 3 3 3" xfId="8011"/>
    <cellStyle name="Comma 57 4 3 3 4" xfId="8012"/>
    <cellStyle name="Comma 57 4 3 4" xfId="8013"/>
    <cellStyle name="Comma 57 4 3 5" xfId="8014"/>
    <cellStyle name="Comma 57 4 3 6" xfId="8015"/>
    <cellStyle name="Comma 57 4 4" xfId="8016"/>
    <cellStyle name="Comma 57 4 4 2" xfId="8017"/>
    <cellStyle name="Comma 57 4 4 2 2" xfId="8018"/>
    <cellStyle name="Comma 57 4 4 2 3" xfId="8019"/>
    <cellStyle name="Comma 57 4 4 2 4" xfId="8020"/>
    <cellStyle name="Comma 57 4 4 3" xfId="8021"/>
    <cellStyle name="Comma 57 4 4 4" xfId="8022"/>
    <cellStyle name="Comma 57 4 4 5" xfId="8023"/>
    <cellStyle name="Comma 57 4 5" xfId="8024"/>
    <cellStyle name="Comma 57 4 5 2" xfId="8025"/>
    <cellStyle name="Comma 57 4 5 3" xfId="8026"/>
    <cellStyle name="Comma 57 4 5 4" xfId="8027"/>
    <cellStyle name="Comma 57 4 6" xfId="8028"/>
    <cellStyle name="Comma 57 4 7" xfId="8029"/>
    <cellStyle name="Comma 57 4 8" xfId="8030"/>
    <cellStyle name="Comma 57 5" xfId="8031"/>
    <cellStyle name="Comma 57 5 2" xfId="8032"/>
    <cellStyle name="Comma 57 5 2 2" xfId="8033"/>
    <cellStyle name="Comma 57 5 2 2 2" xfId="8034"/>
    <cellStyle name="Comma 57 5 2 2 2 2" xfId="8035"/>
    <cellStyle name="Comma 57 5 2 2 2 3" xfId="8036"/>
    <cellStyle name="Comma 57 5 2 2 2 4" xfId="8037"/>
    <cellStyle name="Comma 57 5 2 2 3" xfId="8038"/>
    <cellStyle name="Comma 57 5 2 2 4" xfId="8039"/>
    <cellStyle name="Comma 57 5 2 2 5" xfId="8040"/>
    <cellStyle name="Comma 57 5 2 3" xfId="8041"/>
    <cellStyle name="Comma 57 5 2 3 2" xfId="8042"/>
    <cellStyle name="Comma 57 5 2 3 3" xfId="8043"/>
    <cellStyle name="Comma 57 5 2 3 4" xfId="8044"/>
    <cellStyle name="Comma 57 5 2 4" xfId="8045"/>
    <cellStyle name="Comma 57 5 2 5" xfId="8046"/>
    <cellStyle name="Comma 57 5 2 6" xfId="8047"/>
    <cellStyle name="Comma 57 5 3" xfId="8048"/>
    <cellStyle name="Comma 57 5 3 2" xfId="8049"/>
    <cellStyle name="Comma 57 5 3 2 2" xfId="8050"/>
    <cellStyle name="Comma 57 5 3 2 2 2" xfId="8051"/>
    <cellStyle name="Comma 57 5 3 2 2 3" xfId="8052"/>
    <cellStyle name="Comma 57 5 3 2 2 4" xfId="8053"/>
    <cellStyle name="Comma 57 5 3 2 3" xfId="8054"/>
    <cellStyle name="Comma 57 5 3 2 4" xfId="8055"/>
    <cellStyle name="Comma 57 5 3 2 5" xfId="8056"/>
    <cellStyle name="Comma 57 5 3 3" xfId="8057"/>
    <cellStyle name="Comma 57 5 3 3 2" xfId="8058"/>
    <cellStyle name="Comma 57 5 3 3 3" xfId="8059"/>
    <cellStyle name="Comma 57 5 3 3 4" xfId="8060"/>
    <cellStyle name="Comma 57 5 3 4" xfId="8061"/>
    <cellStyle name="Comma 57 5 3 5" xfId="8062"/>
    <cellStyle name="Comma 57 5 3 6" xfId="8063"/>
    <cellStyle name="Comma 57 5 4" xfId="8064"/>
    <cellStyle name="Comma 57 5 4 2" xfId="8065"/>
    <cellStyle name="Comma 57 5 4 2 2" xfId="8066"/>
    <cellStyle name="Comma 57 5 4 2 3" xfId="8067"/>
    <cellStyle name="Comma 57 5 4 2 4" xfId="8068"/>
    <cellStyle name="Comma 57 5 4 3" xfId="8069"/>
    <cellStyle name="Comma 57 5 4 4" xfId="8070"/>
    <cellStyle name="Comma 57 5 4 5" xfId="8071"/>
    <cellStyle name="Comma 57 5 5" xfId="8072"/>
    <cellStyle name="Comma 57 5 5 2" xfId="8073"/>
    <cellStyle name="Comma 57 5 5 3" xfId="8074"/>
    <cellStyle name="Comma 57 5 5 4" xfId="8075"/>
    <cellStyle name="Comma 57 5 6" xfId="8076"/>
    <cellStyle name="Comma 57 5 7" xfId="8077"/>
    <cellStyle name="Comma 57 5 8" xfId="8078"/>
    <cellStyle name="Comma 57 6" xfId="8079"/>
    <cellStyle name="Comma 57 6 2" xfId="8080"/>
    <cellStyle name="Comma 57 6 2 2" xfId="8081"/>
    <cellStyle name="Comma 57 6 2 2 2" xfId="8082"/>
    <cellStyle name="Comma 57 6 2 2 3" xfId="8083"/>
    <cellStyle name="Comma 57 6 2 2 4" xfId="8084"/>
    <cellStyle name="Comma 57 6 2 3" xfId="8085"/>
    <cellStyle name="Comma 57 6 2 4" xfId="8086"/>
    <cellStyle name="Comma 57 6 2 5" xfId="8087"/>
    <cellStyle name="Comma 57 6 3" xfId="8088"/>
    <cellStyle name="Comma 57 6 3 2" xfId="8089"/>
    <cellStyle name="Comma 57 6 3 3" xfId="8090"/>
    <cellStyle name="Comma 57 6 3 4" xfId="8091"/>
    <cellStyle name="Comma 57 6 4" xfId="8092"/>
    <cellStyle name="Comma 57 6 5" xfId="8093"/>
    <cellStyle name="Comma 57 6 6" xfId="8094"/>
    <cellStyle name="Comma 57 7" xfId="8095"/>
    <cellStyle name="Comma 57 7 2" xfId="8096"/>
    <cellStyle name="Comma 57 7 2 2" xfId="8097"/>
    <cellStyle name="Comma 57 7 2 2 2" xfId="8098"/>
    <cellStyle name="Comma 57 7 2 2 3" xfId="8099"/>
    <cellStyle name="Comma 57 7 2 2 4" xfId="8100"/>
    <cellStyle name="Comma 57 7 2 3" xfId="8101"/>
    <cellStyle name="Comma 57 7 2 4" xfId="8102"/>
    <cellStyle name="Comma 57 7 2 5" xfId="8103"/>
    <cellStyle name="Comma 57 7 3" xfId="8104"/>
    <cellStyle name="Comma 57 7 3 2" xfId="8105"/>
    <cellStyle name="Comma 57 7 3 3" xfId="8106"/>
    <cellStyle name="Comma 57 7 3 4" xfId="8107"/>
    <cellStyle name="Comma 57 7 4" xfId="8108"/>
    <cellStyle name="Comma 57 7 5" xfId="8109"/>
    <cellStyle name="Comma 57 7 6" xfId="8110"/>
    <cellStyle name="Comma 57 8" xfId="8111"/>
    <cellStyle name="Comma 57 8 2" xfId="8112"/>
    <cellStyle name="Comma 57 8 2 2" xfId="8113"/>
    <cellStyle name="Comma 57 8 2 3" xfId="8114"/>
    <cellStyle name="Comma 57 8 2 4" xfId="8115"/>
    <cellStyle name="Comma 57 8 3" xfId="8116"/>
    <cellStyle name="Comma 57 8 4" xfId="8117"/>
    <cellStyle name="Comma 57 8 5" xfId="8118"/>
    <cellStyle name="Comma 57 9" xfId="8119"/>
    <cellStyle name="Comma 57 9 2" xfId="8120"/>
    <cellStyle name="Comma 57 9 3" xfId="8121"/>
    <cellStyle name="Comma 57 9 4" xfId="8122"/>
    <cellStyle name="Comma 58" xfId="8123"/>
    <cellStyle name="Comma 58 10" xfId="8124"/>
    <cellStyle name="Comma 58 11" xfId="8125"/>
    <cellStyle name="Comma 58 12" xfId="8126"/>
    <cellStyle name="Comma 58 2" xfId="8127"/>
    <cellStyle name="Comma 58 2 10" xfId="8128"/>
    <cellStyle name="Comma 58 2 2" xfId="8129"/>
    <cellStyle name="Comma 58 2 2 2" xfId="8130"/>
    <cellStyle name="Comma 58 2 2 2 2" xfId="8131"/>
    <cellStyle name="Comma 58 2 2 2 2 2" xfId="8132"/>
    <cellStyle name="Comma 58 2 2 2 2 2 2" xfId="8133"/>
    <cellStyle name="Comma 58 2 2 2 2 2 3" xfId="8134"/>
    <cellStyle name="Comma 58 2 2 2 2 2 4" xfId="8135"/>
    <cellStyle name="Comma 58 2 2 2 2 3" xfId="8136"/>
    <cellStyle name="Comma 58 2 2 2 2 4" xfId="8137"/>
    <cellStyle name="Comma 58 2 2 2 2 5" xfId="8138"/>
    <cellStyle name="Comma 58 2 2 2 3" xfId="8139"/>
    <cellStyle name="Comma 58 2 2 2 3 2" xfId="8140"/>
    <cellStyle name="Comma 58 2 2 2 3 3" xfId="8141"/>
    <cellStyle name="Comma 58 2 2 2 3 4" xfId="8142"/>
    <cellStyle name="Comma 58 2 2 2 4" xfId="8143"/>
    <cellStyle name="Comma 58 2 2 2 5" xfId="8144"/>
    <cellStyle name="Comma 58 2 2 2 6" xfId="8145"/>
    <cellStyle name="Comma 58 2 2 3" xfId="8146"/>
    <cellStyle name="Comma 58 2 2 3 2" xfId="8147"/>
    <cellStyle name="Comma 58 2 2 3 2 2" xfId="8148"/>
    <cellStyle name="Comma 58 2 2 3 2 2 2" xfId="8149"/>
    <cellStyle name="Comma 58 2 2 3 2 2 3" xfId="8150"/>
    <cellStyle name="Comma 58 2 2 3 2 2 4" xfId="8151"/>
    <cellStyle name="Comma 58 2 2 3 2 3" xfId="8152"/>
    <cellStyle name="Comma 58 2 2 3 2 4" xfId="8153"/>
    <cellStyle name="Comma 58 2 2 3 2 5" xfId="8154"/>
    <cellStyle name="Comma 58 2 2 3 3" xfId="8155"/>
    <cellStyle name="Comma 58 2 2 3 3 2" xfId="8156"/>
    <cellStyle name="Comma 58 2 2 3 3 3" xfId="8157"/>
    <cellStyle name="Comma 58 2 2 3 3 4" xfId="8158"/>
    <cellStyle name="Comma 58 2 2 3 4" xfId="8159"/>
    <cellStyle name="Comma 58 2 2 3 5" xfId="8160"/>
    <cellStyle name="Comma 58 2 2 3 6" xfId="8161"/>
    <cellStyle name="Comma 58 2 2 4" xfId="8162"/>
    <cellStyle name="Comma 58 2 2 4 2" xfId="8163"/>
    <cellStyle name="Comma 58 2 2 4 2 2" xfId="8164"/>
    <cellStyle name="Comma 58 2 2 4 2 3" xfId="8165"/>
    <cellStyle name="Comma 58 2 2 4 2 4" xfId="8166"/>
    <cellStyle name="Comma 58 2 2 4 3" xfId="8167"/>
    <cellStyle name="Comma 58 2 2 4 4" xfId="8168"/>
    <cellStyle name="Comma 58 2 2 4 5" xfId="8169"/>
    <cellStyle name="Comma 58 2 2 5" xfId="8170"/>
    <cellStyle name="Comma 58 2 2 5 2" xfId="8171"/>
    <cellStyle name="Comma 58 2 2 5 3" xfId="8172"/>
    <cellStyle name="Comma 58 2 2 5 4" xfId="8173"/>
    <cellStyle name="Comma 58 2 2 6" xfId="8174"/>
    <cellStyle name="Comma 58 2 2 7" xfId="8175"/>
    <cellStyle name="Comma 58 2 2 8" xfId="8176"/>
    <cellStyle name="Comma 58 2 3" xfId="8177"/>
    <cellStyle name="Comma 58 2 3 2" xfId="8178"/>
    <cellStyle name="Comma 58 2 3 2 2" xfId="8179"/>
    <cellStyle name="Comma 58 2 3 2 2 2" xfId="8180"/>
    <cellStyle name="Comma 58 2 3 2 2 2 2" xfId="8181"/>
    <cellStyle name="Comma 58 2 3 2 2 2 3" xfId="8182"/>
    <cellStyle name="Comma 58 2 3 2 2 2 4" xfId="8183"/>
    <cellStyle name="Comma 58 2 3 2 2 3" xfId="8184"/>
    <cellStyle name="Comma 58 2 3 2 2 4" xfId="8185"/>
    <cellStyle name="Comma 58 2 3 2 2 5" xfId="8186"/>
    <cellStyle name="Comma 58 2 3 2 3" xfId="8187"/>
    <cellStyle name="Comma 58 2 3 2 3 2" xfId="8188"/>
    <cellStyle name="Comma 58 2 3 2 3 3" xfId="8189"/>
    <cellStyle name="Comma 58 2 3 2 3 4" xfId="8190"/>
    <cellStyle name="Comma 58 2 3 2 4" xfId="8191"/>
    <cellStyle name="Comma 58 2 3 2 5" xfId="8192"/>
    <cellStyle name="Comma 58 2 3 2 6" xfId="8193"/>
    <cellStyle name="Comma 58 2 3 3" xfId="8194"/>
    <cellStyle name="Comma 58 2 3 3 2" xfId="8195"/>
    <cellStyle name="Comma 58 2 3 3 2 2" xfId="8196"/>
    <cellStyle name="Comma 58 2 3 3 2 2 2" xfId="8197"/>
    <cellStyle name="Comma 58 2 3 3 2 2 3" xfId="8198"/>
    <cellStyle name="Comma 58 2 3 3 2 2 4" xfId="8199"/>
    <cellStyle name="Comma 58 2 3 3 2 3" xfId="8200"/>
    <cellStyle name="Comma 58 2 3 3 2 4" xfId="8201"/>
    <cellStyle name="Comma 58 2 3 3 2 5" xfId="8202"/>
    <cellStyle name="Comma 58 2 3 3 3" xfId="8203"/>
    <cellStyle name="Comma 58 2 3 3 3 2" xfId="8204"/>
    <cellStyle name="Comma 58 2 3 3 3 3" xfId="8205"/>
    <cellStyle name="Comma 58 2 3 3 3 4" xfId="8206"/>
    <cellStyle name="Comma 58 2 3 3 4" xfId="8207"/>
    <cellStyle name="Comma 58 2 3 3 5" xfId="8208"/>
    <cellStyle name="Comma 58 2 3 3 6" xfId="8209"/>
    <cellStyle name="Comma 58 2 3 4" xfId="8210"/>
    <cellStyle name="Comma 58 2 3 4 2" xfId="8211"/>
    <cellStyle name="Comma 58 2 3 4 2 2" xfId="8212"/>
    <cellStyle name="Comma 58 2 3 4 2 3" xfId="8213"/>
    <cellStyle name="Comma 58 2 3 4 2 4" xfId="8214"/>
    <cellStyle name="Comma 58 2 3 4 3" xfId="8215"/>
    <cellStyle name="Comma 58 2 3 4 4" xfId="8216"/>
    <cellStyle name="Comma 58 2 3 4 5" xfId="8217"/>
    <cellStyle name="Comma 58 2 3 5" xfId="8218"/>
    <cellStyle name="Comma 58 2 3 5 2" xfId="8219"/>
    <cellStyle name="Comma 58 2 3 5 3" xfId="8220"/>
    <cellStyle name="Comma 58 2 3 5 4" xfId="8221"/>
    <cellStyle name="Comma 58 2 3 6" xfId="8222"/>
    <cellStyle name="Comma 58 2 3 7" xfId="8223"/>
    <cellStyle name="Comma 58 2 3 8" xfId="8224"/>
    <cellStyle name="Comma 58 2 4" xfId="8225"/>
    <cellStyle name="Comma 58 2 4 2" xfId="8226"/>
    <cellStyle name="Comma 58 2 4 2 2" xfId="8227"/>
    <cellStyle name="Comma 58 2 4 2 2 2" xfId="8228"/>
    <cellStyle name="Comma 58 2 4 2 2 3" xfId="8229"/>
    <cellStyle name="Comma 58 2 4 2 2 4" xfId="8230"/>
    <cellStyle name="Comma 58 2 4 2 3" xfId="8231"/>
    <cellStyle name="Comma 58 2 4 2 4" xfId="8232"/>
    <cellStyle name="Comma 58 2 4 2 5" xfId="8233"/>
    <cellStyle name="Comma 58 2 4 3" xfId="8234"/>
    <cellStyle name="Comma 58 2 4 3 2" xfId="8235"/>
    <cellStyle name="Comma 58 2 4 3 3" xfId="8236"/>
    <cellStyle name="Comma 58 2 4 3 4" xfId="8237"/>
    <cellStyle name="Comma 58 2 4 4" xfId="8238"/>
    <cellStyle name="Comma 58 2 4 5" xfId="8239"/>
    <cellStyle name="Comma 58 2 4 6" xfId="8240"/>
    <cellStyle name="Comma 58 2 5" xfId="8241"/>
    <cellStyle name="Comma 58 2 5 2" xfId="8242"/>
    <cellStyle name="Comma 58 2 5 2 2" xfId="8243"/>
    <cellStyle name="Comma 58 2 5 2 2 2" xfId="8244"/>
    <cellStyle name="Comma 58 2 5 2 2 3" xfId="8245"/>
    <cellStyle name="Comma 58 2 5 2 2 4" xfId="8246"/>
    <cellStyle name="Comma 58 2 5 2 3" xfId="8247"/>
    <cellStyle name="Comma 58 2 5 2 4" xfId="8248"/>
    <cellStyle name="Comma 58 2 5 2 5" xfId="8249"/>
    <cellStyle name="Comma 58 2 5 3" xfId="8250"/>
    <cellStyle name="Comma 58 2 5 3 2" xfId="8251"/>
    <cellStyle name="Comma 58 2 5 3 3" xfId="8252"/>
    <cellStyle name="Comma 58 2 5 3 4" xfId="8253"/>
    <cellStyle name="Comma 58 2 5 4" xfId="8254"/>
    <cellStyle name="Comma 58 2 5 5" xfId="8255"/>
    <cellStyle name="Comma 58 2 5 6" xfId="8256"/>
    <cellStyle name="Comma 58 2 6" xfId="8257"/>
    <cellStyle name="Comma 58 2 6 2" xfId="8258"/>
    <cellStyle name="Comma 58 2 6 2 2" xfId="8259"/>
    <cellStyle name="Comma 58 2 6 2 3" xfId="8260"/>
    <cellStyle name="Comma 58 2 6 2 4" xfId="8261"/>
    <cellStyle name="Comma 58 2 6 3" xfId="8262"/>
    <cellStyle name="Comma 58 2 6 4" xfId="8263"/>
    <cellStyle name="Comma 58 2 6 5" xfId="8264"/>
    <cellStyle name="Comma 58 2 7" xfId="8265"/>
    <cellStyle name="Comma 58 2 7 2" xfId="8266"/>
    <cellStyle name="Comma 58 2 7 3" xfId="8267"/>
    <cellStyle name="Comma 58 2 7 4" xfId="8268"/>
    <cellStyle name="Comma 58 2 8" xfId="8269"/>
    <cellStyle name="Comma 58 2 9" xfId="8270"/>
    <cellStyle name="Comma 58 3" xfId="8271"/>
    <cellStyle name="Comma 58 3 10" xfId="8272"/>
    <cellStyle name="Comma 58 3 2" xfId="8273"/>
    <cellStyle name="Comma 58 3 2 2" xfId="8274"/>
    <cellStyle name="Comma 58 3 2 2 2" xfId="8275"/>
    <cellStyle name="Comma 58 3 2 2 2 2" xfId="8276"/>
    <cellStyle name="Comma 58 3 2 2 2 2 2" xfId="8277"/>
    <cellStyle name="Comma 58 3 2 2 2 2 3" xfId="8278"/>
    <cellStyle name="Comma 58 3 2 2 2 2 4" xfId="8279"/>
    <cellStyle name="Comma 58 3 2 2 2 3" xfId="8280"/>
    <cellStyle name="Comma 58 3 2 2 2 4" xfId="8281"/>
    <cellStyle name="Comma 58 3 2 2 2 5" xfId="8282"/>
    <cellStyle name="Comma 58 3 2 2 3" xfId="8283"/>
    <cellStyle name="Comma 58 3 2 2 3 2" xfId="8284"/>
    <cellStyle name="Comma 58 3 2 2 3 3" xfId="8285"/>
    <cellStyle name="Comma 58 3 2 2 3 4" xfId="8286"/>
    <cellStyle name="Comma 58 3 2 2 4" xfId="8287"/>
    <cellStyle name="Comma 58 3 2 2 5" xfId="8288"/>
    <cellStyle name="Comma 58 3 2 2 6" xfId="8289"/>
    <cellStyle name="Comma 58 3 2 3" xfId="8290"/>
    <cellStyle name="Comma 58 3 2 3 2" xfId="8291"/>
    <cellStyle name="Comma 58 3 2 3 2 2" xfId="8292"/>
    <cellStyle name="Comma 58 3 2 3 2 2 2" xfId="8293"/>
    <cellStyle name="Comma 58 3 2 3 2 2 3" xfId="8294"/>
    <cellStyle name="Comma 58 3 2 3 2 2 4" xfId="8295"/>
    <cellStyle name="Comma 58 3 2 3 2 3" xfId="8296"/>
    <cellStyle name="Comma 58 3 2 3 2 4" xfId="8297"/>
    <cellStyle name="Comma 58 3 2 3 2 5" xfId="8298"/>
    <cellStyle name="Comma 58 3 2 3 3" xfId="8299"/>
    <cellStyle name="Comma 58 3 2 3 3 2" xfId="8300"/>
    <cellStyle name="Comma 58 3 2 3 3 3" xfId="8301"/>
    <cellStyle name="Comma 58 3 2 3 3 4" xfId="8302"/>
    <cellStyle name="Comma 58 3 2 3 4" xfId="8303"/>
    <cellStyle name="Comma 58 3 2 3 5" xfId="8304"/>
    <cellStyle name="Comma 58 3 2 3 6" xfId="8305"/>
    <cellStyle name="Comma 58 3 2 4" xfId="8306"/>
    <cellStyle name="Comma 58 3 2 4 2" xfId="8307"/>
    <cellStyle name="Comma 58 3 2 4 2 2" xfId="8308"/>
    <cellStyle name="Comma 58 3 2 4 2 3" xfId="8309"/>
    <cellStyle name="Comma 58 3 2 4 2 4" xfId="8310"/>
    <cellStyle name="Comma 58 3 2 4 3" xfId="8311"/>
    <cellStyle name="Comma 58 3 2 4 4" xfId="8312"/>
    <cellStyle name="Comma 58 3 2 4 5" xfId="8313"/>
    <cellStyle name="Comma 58 3 2 5" xfId="8314"/>
    <cellStyle name="Comma 58 3 2 5 2" xfId="8315"/>
    <cellStyle name="Comma 58 3 2 5 3" xfId="8316"/>
    <cellStyle name="Comma 58 3 2 5 4" xfId="8317"/>
    <cellStyle name="Comma 58 3 2 6" xfId="8318"/>
    <cellStyle name="Comma 58 3 2 7" xfId="8319"/>
    <cellStyle name="Comma 58 3 2 8" xfId="8320"/>
    <cellStyle name="Comma 58 3 3" xfId="8321"/>
    <cellStyle name="Comma 58 3 3 2" xfId="8322"/>
    <cellStyle name="Comma 58 3 3 2 2" xfId="8323"/>
    <cellStyle name="Comma 58 3 3 2 2 2" xfId="8324"/>
    <cellStyle name="Comma 58 3 3 2 2 2 2" xfId="8325"/>
    <cellStyle name="Comma 58 3 3 2 2 2 3" xfId="8326"/>
    <cellStyle name="Comma 58 3 3 2 2 2 4" xfId="8327"/>
    <cellStyle name="Comma 58 3 3 2 2 3" xfId="8328"/>
    <cellStyle name="Comma 58 3 3 2 2 4" xfId="8329"/>
    <cellStyle name="Comma 58 3 3 2 2 5" xfId="8330"/>
    <cellStyle name="Comma 58 3 3 2 3" xfId="8331"/>
    <cellStyle name="Comma 58 3 3 2 3 2" xfId="8332"/>
    <cellStyle name="Comma 58 3 3 2 3 3" xfId="8333"/>
    <cellStyle name="Comma 58 3 3 2 3 4" xfId="8334"/>
    <cellStyle name="Comma 58 3 3 2 4" xfId="8335"/>
    <cellStyle name="Comma 58 3 3 2 5" xfId="8336"/>
    <cellStyle name="Comma 58 3 3 2 6" xfId="8337"/>
    <cellStyle name="Comma 58 3 3 3" xfId="8338"/>
    <cellStyle name="Comma 58 3 3 3 2" xfId="8339"/>
    <cellStyle name="Comma 58 3 3 3 2 2" xfId="8340"/>
    <cellStyle name="Comma 58 3 3 3 2 2 2" xfId="8341"/>
    <cellStyle name="Comma 58 3 3 3 2 2 3" xfId="8342"/>
    <cellStyle name="Comma 58 3 3 3 2 2 4" xfId="8343"/>
    <cellStyle name="Comma 58 3 3 3 2 3" xfId="8344"/>
    <cellStyle name="Comma 58 3 3 3 2 4" xfId="8345"/>
    <cellStyle name="Comma 58 3 3 3 2 5" xfId="8346"/>
    <cellStyle name="Comma 58 3 3 3 3" xfId="8347"/>
    <cellStyle name="Comma 58 3 3 3 3 2" xfId="8348"/>
    <cellStyle name="Comma 58 3 3 3 3 3" xfId="8349"/>
    <cellStyle name="Comma 58 3 3 3 3 4" xfId="8350"/>
    <cellStyle name="Comma 58 3 3 3 4" xfId="8351"/>
    <cellStyle name="Comma 58 3 3 3 5" xfId="8352"/>
    <cellStyle name="Comma 58 3 3 3 6" xfId="8353"/>
    <cellStyle name="Comma 58 3 3 4" xfId="8354"/>
    <cellStyle name="Comma 58 3 3 4 2" xfId="8355"/>
    <cellStyle name="Comma 58 3 3 4 2 2" xfId="8356"/>
    <cellStyle name="Comma 58 3 3 4 2 3" xfId="8357"/>
    <cellStyle name="Comma 58 3 3 4 2 4" xfId="8358"/>
    <cellStyle name="Comma 58 3 3 4 3" xfId="8359"/>
    <cellStyle name="Comma 58 3 3 4 4" xfId="8360"/>
    <cellStyle name="Comma 58 3 3 4 5" xfId="8361"/>
    <cellStyle name="Comma 58 3 3 5" xfId="8362"/>
    <cellStyle name="Comma 58 3 3 5 2" xfId="8363"/>
    <cellStyle name="Comma 58 3 3 5 3" xfId="8364"/>
    <cellStyle name="Comma 58 3 3 5 4" xfId="8365"/>
    <cellStyle name="Comma 58 3 3 6" xfId="8366"/>
    <cellStyle name="Comma 58 3 3 7" xfId="8367"/>
    <cellStyle name="Comma 58 3 3 8" xfId="8368"/>
    <cellStyle name="Comma 58 3 4" xfId="8369"/>
    <cellStyle name="Comma 58 3 4 2" xfId="8370"/>
    <cellStyle name="Comma 58 3 4 2 2" xfId="8371"/>
    <cellStyle name="Comma 58 3 4 2 2 2" xfId="8372"/>
    <cellStyle name="Comma 58 3 4 2 2 3" xfId="8373"/>
    <cellStyle name="Comma 58 3 4 2 2 4" xfId="8374"/>
    <cellStyle name="Comma 58 3 4 2 3" xfId="8375"/>
    <cellStyle name="Comma 58 3 4 2 4" xfId="8376"/>
    <cellStyle name="Comma 58 3 4 2 5" xfId="8377"/>
    <cellStyle name="Comma 58 3 4 3" xfId="8378"/>
    <cellStyle name="Comma 58 3 4 3 2" xfId="8379"/>
    <cellStyle name="Comma 58 3 4 3 3" xfId="8380"/>
    <cellStyle name="Comma 58 3 4 3 4" xfId="8381"/>
    <cellStyle name="Comma 58 3 4 4" xfId="8382"/>
    <cellStyle name="Comma 58 3 4 5" xfId="8383"/>
    <cellStyle name="Comma 58 3 4 6" xfId="8384"/>
    <cellStyle name="Comma 58 3 5" xfId="8385"/>
    <cellStyle name="Comma 58 3 5 2" xfId="8386"/>
    <cellStyle name="Comma 58 3 5 2 2" xfId="8387"/>
    <cellStyle name="Comma 58 3 5 2 2 2" xfId="8388"/>
    <cellStyle name="Comma 58 3 5 2 2 3" xfId="8389"/>
    <cellStyle name="Comma 58 3 5 2 2 4" xfId="8390"/>
    <cellStyle name="Comma 58 3 5 2 3" xfId="8391"/>
    <cellStyle name="Comma 58 3 5 2 4" xfId="8392"/>
    <cellStyle name="Comma 58 3 5 2 5" xfId="8393"/>
    <cellStyle name="Comma 58 3 5 3" xfId="8394"/>
    <cellStyle name="Comma 58 3 5 3 2" xfId="8395"/>
    <cellStyle name="Comma 58 3 5 3 3" xfId="8396"/>
    <cellStyle name="Comma 58 3 5 3 4" xfId="8397"/>
    <cellStyle name="Comma 58 3 5 4" xfId="8398"/>
    <cellStyle name="Comma 58 3 5 5" xfId="8399"/>
    <cellStyle name="Comma 58 3 5 6" xfId="8400"/>
    <cellStyle name="Comma 58 3 6" xfId="8401"/>
    <cellStyle name="Comma 58 3 6 2" xfId="8402"/>
    <cellStyle name="Comma 58 3 6 2 2" xfId="8403"/>
    <cellStyle name="Comma 58 3 6 2 3" xfId="8404"/>
    <cellStyle name="Comma 58 3 6 2 4" xfId="8405"/>
    <cellStyle name="Comma 58 3 6 3" xfId="8406"/>
    <cellStyle name="Comma 58 3 6 4" xfId="8407"/>
    <cellStyle name="Comma 58 3 6 5" xfId="8408"/>
    <cellStyle name="Comma 58 3 7" xfId="8409"/>
    <cellStyle name="Comma 58 3 7 2" xfId="8410"/>
    <cellStyle name="Comma 58 3 7 3" xfId="8411"/>
    <cellStyle name="Comma 58 3 7 4" xfId="8412"/>
    <cellStyle name="Comma 58 3 8" xfId="8413"/>
    <cellStyle name="Comma 58 3 9" xfId="8414"/>
    <cellStyle name="Comma 58 4" xfId="8415"/>
    <cellStyle name="Comma 58 4 2" xfId="8416"/>
    <cellStyle name="Comma 58 4 2 2" xfId="8417"/>
    <cellStyle name="Comma 58 4 2 2 2" xfId="8418"/>
    <cellStyle name="Comma 58 4 2 2 2 2" xfId="8419"/>
    <cellStyle name="Comma 58 4 2 2 2 3" xfId="8420"/>
    <cellStyle name="Comma 58 4 2 2 2 4" xfId="8421"/>
    <cellStyle name="Comma 58 4 2 2 3" xfId="8422"/>
    <cellStyle name="Comma 58 4 2 2 4" xfId="8423"/>
    <cellStyle name="Comma 58 4 2 2 5" xfId="8424"/>
    <cellStyle name="Comma 58 4 2 3" xfId="8425"/>
    <cellStyle name="Comma 58 4 2 3 2" xfId="8426"/>
    <cellStyle name="Comma 58 4 2 3 3" xfId="8427"/>
    <cellStyle name="Comma 58 4 2 3 4" xfId="8428"/>
    <cellStyle name="Comma 58 4 2 4" xfId="8429"/>
    <cellStyle name="Comma 58 4 2 5" xfId="8430"/>
    <cellStyle name="Comma 58 4 2 6" xfId="8431"/>
    <cellStyle name="Comma 58 4 3" xfId="8432"/>
    <cellStyle name="Comma 58 4 3 2" xfId="8433"/>
    <cellStyle name="Comma 58 4 3 2 2" xfId="8434"/>
    <cellStyle name="Comma 58 4 3 2 2 2" xfId="8435"/>
    <cellStyle name="Comma 58 4 3 2 2 3" xfId="8436"/>
    <cellStyle name="Comma 58 4 3 2 2 4" xfId="8437"/>
    <cellStyle name="Comma 58 4 3 2 3" xfId="8438"/>
    <cellStyle name="Comma 58 4 3 2 4" xfId="8439"/>
    <cellStyle name="Comma 58 4 3 2 5" xfId="8440"/>
    <cellStyle name="Comma 58 4 3 3" xfId="8441"/>
    <cellStyle name="Comma 58 4 3 3 2" xfId="8442"/>
    <cellStyle name="Comma 58 4 3 3 3" xfId="8443"/>
    <cellStyle name="Comma 58 4 3 3 4" xfId="8444"/>
    <cellStyle name="Comma 58 4 3 4" xfId="8445"/>
    <cellStyle name="Comma 58 4 3 5" xfId="8446"/>
    <cellStyle name="Comma 58 4 3 6" xfId="8447"/>
    <cellStyle name="Comma 58 4 4" xfId="8448"/>
    <cellStyle name="Comma 58 4 4 2" xfId="8449"/>
    <cellStyle name="Comma 58 4 4 2 2" xfId="8450"/>
    <cellStyle name="Comma 58 4 4 2 3" xfId="8451"/>
    <cellStyle name="Comma 58 4 4 2 4" xfId="8452"/>
    <cellStyle name="Comma 58 4 4 3" xfId="8453"/>
    <cellStyle name="Comma 58 4 4 4" xfId="8454"/>
    <cellStyle name="Comma 58 4 4 5" xfId="8455"/>
    <cellStyle name="Comma 58 4 5" xfId="8456"/>
    <cellStyle name="Comma 58 4 5 2" xfId="8457"/>
    <cellStyle name="Comma 58 4 5 3" xfId="8458"/>
    <cellStyle name="Comma 58 4 5 4" xfId="8459"/>
    <cellStyle name="Comma 58 4 6" xfId="8460"/>
    <cellStyle name="Comma 58 4 7" xfId="8461"/>
    <cellStyle name="Comma 58 4 8" xfId="8462"/>
    <cellStyle name="Comma 58 5" xfId="8463"/>
    <cellStyle name="Comma 58 5 2" xfId="8464"/>
    <cellStyle name="Comma 58 5 2 2" xfId="8465"/>
    <cellStyle name="Comma 58 5 2 2 2" xfId="8466"/>
    <cellStyle name="Comma 58 5 2 2 2 2" xfId="8467"/>
    <cellStyle name="Comma 58 5 2 2 2 3" xfId="8468"/>
    <cellStyle name="Comma 58 5 2 2 2 4" xfId="8469"/>
    <cellStyle name="Comma 58 5 2 2 3" xfId="8470"/>
    <cellStyle name="Comma 58 5 2 2 4" xfId="8471"/>
    <cellStyle name="Comma 58 5 2 2 5" xfId="8472"/>
    <cellStyle name="Comma 58 5 2 3" xfId="8473"/>
    <cellStyle name="Comma 58 5 2 3 2" xfId="8474"/>
    <cellStyle name="Comma 58 5 2 3 3" xfId="8475"/>
    <cellStyle name="Comma 58 5 2 3 4" xfId="8476"/>
    <cellStyle name="Comma 58 5 2 4" xfId="8477"/>
    <cellStyle name="Comma 58 5 2 5" xfId="8478"/>
    <cellStyle name="Comma 58 5 2 6" xfId="8479"/>
    <cellStyle name="Comma 58 5 3" xfId="8480"/>
    <cellStyle name="Comma 58 5 3 2" xfId="8481"/>
    <cellStyle name="Comma 58 5 3 2 2" xfId="8482"/>
    <cellStyle name="Comma 58 5 3 2 2 2" xfId="8483"/>
    <cellStyle name="Comma 58 5 3 2 2 3" xfId="8484"/>
    <cellStyle name="Comma 58 5 3 2 2 4" xfId="8485"/>
    <cellStyle name="Comma 58 5 3 2 3" xfId="8486"/>
    <cellStyle name="Comma 58 5 3 2 4" xfId="8487"/>
    <cellStyle name="Comma 58 5 3 2 5" xfId="8488"/>
    <cellStyle name="Comma 58 5 3 3" xfId="8489"/>
    <cellStyle name="Comma 58 5 3 3 2" xfId="8490"/>
    <cellStyle name="Comma 58 5 3 3 3" xfId="8491"/>
    <cellStyle name="Comma 58 5 3 3 4" xfId="8492"/>
    <cellStyle name="Comma 58 5 3 4" xfId="8493"/>
    <cellStyle name="Comma 58 5 3 5" xfId="8494"/>
    <cellStyle name="Comma 58 5 3 6" xfId="8495"/>
    <cellStyle name="Comma 58 5 4" xfId="8496"/>
    <cellStyle name="Comma 58 5 4 2" xfId="8497"/>
    <cellStyle name="Comma 58 5 4 2 2" xfId="8498"/>
    <cellStyle name="Comma 58 5 4 2 3" xfId="8499"/>
    <cellStyle name="Comma 58 5 4 2 4" xfId="8500"/>
    <cellStyle name="Comma 58 5 4 3" xfId="8501"/>
    <cellStyle name="Comma 58 5 4 4" xfId="8502"/>
    <cellStyle name="Comma 58 5 4 5" xfId="8503"/>
    <cellStyle name="Comma 58 5 5" xfId="8504"/>
    <cellStyle name="Comma 58 5 5 2" xfId="8505"/>
    <cellStyle name="Comma 58 5 5 3" xfId="8506"/>
    <cellStyle name="Comma 58 5 5 4" xfId="8507"/>
    <cellStyle name="Comma 58 5 6" xfId="8508"/>
    <cellStyle name="Comma 58 5 7" xfId="8509"/>
    <cellStyle name="Comma 58 5 8" xfId="8510"/>
    <cellStyle name="Comma 58 6" xfId="8511"/>
    <cellStyle name="Comma 58 6 2" xfId="8512"/>
    <cellStyle name="Comma 58 6 2 2" xfId="8513"/>
    <cellStyle name="Comma 58 6 2 2 2" xfId="8514"/>
    <cellStyle name="Comma 58 6 2 2 3" xfId="8515"/>
    <cellStyle name="Comma 58 6 2 2 4" xfId="8516"/>
    <cellStyle name="Comma 58 6 2 3" xfId="8517"/>
    <cellStyle name="Comma 58 6 2 4" xfId="8518"/>
    <cellStyle name="Comma 58 6 2 5" xfId="8519"/>
    <cellStyle name="Comma 58 6 3" xfId="8520"/>
    <cellStyle name="Comma 58 6 3 2" xfId="8521"/>
    <cellStyle name="Comma 58 6 3 3" xfId="8522"/>
    <cellStyle name="Comma 58 6 3 4" xfId="8523"/>
    <cellStyle name="Comma 58 6 4" xfId="8524"/>
    <cellStyle name="Comma 58 6 5" xfId="8525"/>
    <cellStyle name="Comma 58 6 6" xfId="8526"/>
    <cellStyle name="Comma 58 7" xfId="8527"/>
    <cellStyle name="Comma 58 7 2" xfId="8528"/>
    <cellStyle name="Comma 58 7 2 2" xfId="8529"/>
    <cellStyle name="Comma 58 7 2 2 2" xfId="8530"/>
    <cellStyle name="Comma 58 7 2 2 3" xfId="8531"/>
    <cellStyle name="Comma 58 7 2 2 4" xfId="8532"/>
    <cellStyle name="Comma 58 7 2 3" xfId="8533"/>
    <cellStyle name="Comma 58 7 2 4" xfId="8534"/>
    <cellStyle name="Comma 58 7 2 5" xfId="8535"/>
    <cellStyle name="Comma 58 7 3" xfId="8536"/>
    <cellStyle name="Comma 58 7 3 2" xfId="8537"/>
    <cellStyle name="Comma 58 7 3 3" xfId="8538"/>
    <cellStyle name="Comma 58 7 3 4" xfId="8539"/>
    <cellStyle name="Comma 58 7 4" xfId="8540"/>
    <cellStyle name="Comma 58 7 5" xfId="8541"/>
    <cellStyle name="Comma 58 7 6" xfId="8542"/>
    <cellStyle name="Comma 58 8" xfId="8543"/>
    <cellStyle name="Comma 58 8 2" xfId="8544"/>
    <cellStyle name="Comma 58 8 2 2" xfId="8545"/>
    <cellStyle name="Comma 58 8 2 3" xfId="8546"/>
    <cellStyle name="Comma 58 8 2 4" xfId="8547"/>
    <cellStyle name="Comma 58 8 3" xfId="8548"/>
    <cellStyle name="Comma 58 8 4" xfId="8549"/>
    <cellStyle name="Comma 58 8 5" xfId="8550"/>
    <cellStyle name="Comma 58 9" xfId="8551"/>
    <cellStyle name="Comma 58 9 2" xfId="8552"/>
    <cellStyle name="Comma 58 9 3" xfId="8553"/>
    <cellStyle name="Comma 58 9 4" xfId="8554"/>
    <cellStyle name="Comma 59" xfId="8555"/>
    <cellStyle name="Comma 59 2" xfId="8556"/>
    <cellStyle name="Comma 6" xfId="8557"/>
    <cellStyle name="Comma 6 2" xfId="8558"/>
    <cellStyle name="Comma 6 2 2" xfId="8559"/>
    <cellStyle name="Comma 6 2 2 2" xfId="8560"/>
    <cellStyle name="Comma 6 2 3" xfId="8561"/>
    <cellStyle name="Comma 6 2 4" xfId="8562"/>
    <cellStyle name="Comma 6 3" xfId="8563"/>
    <cellStyle name="Comma 6 3 2" xfId="8564"/>
    <cellStyle name="Comma 6 3 3" xfId="8565"/>
    <cellStyle name="Comma 6 4" xfId="8566"/>
    <cellStyle name="Comma 6 4 2" xfId="8567"/>
    <cellStyle name="Comma 6 5" xfId="8568"/>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1" xfId="8587"/>
    <cellStyle name="Comma 68 12" xfId="8588"/>
    <cellStyle name="Comma 68 2" xfId="8589"/>
    <cellStyle name="Comma 68 2 10" xfId="8590"/>
    <cellStyle name="Comma 68 2 2" xfId="8591"/>
    <cellStyle name="Comma 68 2 2 2" xfId="8592"/>
    <cellStyle name="Comma 68 2 2 2 2" xfId="8593"/>
    <cellStyle name="Comma 68 2 2 2 2 2" xfId="8594"/>
    <cellStyle name="Comma 68 2 2 2 2 2 2" xfId="8595"/>
    <cellStyle name="Comma 68 2 2 2 2 2 3" xfId="8596"/>
    <cellStyle name="Comma 68 2 2 2 2 2 4" xfId="8597"/>
    <cellStyle name="Comma 68 2 2 2 2 3" xfId="8598"/>
    <cellStyle name="Comma 68 2 2 2 2 4" xfId="8599"/>
    <cellStyle name="Comma 68 2 2 2 2 5" xfId="8600"/>
    <cellStyle name="Comma 68 2 2 2 3" xfId="8601"/>
    <cellStyle name="Comma 68 2 2 2 3 2" xfId="8602"/>
    <cellStyle name="Comma 68 2 2 2 3 3" xfId="8603"/>
    <cellStyle name="Comma 68 2 2 2 3 4" xfId="8604"/>
    <cellStyle name="Comma 68 2 2 2 4" xfId="8605"/>
    <cellStyle name="Comma 68 2 2 2 5" xfId="8606"/>
    <cellStyle name="Comma 68 2 2 2 6" xfId="8607"/>
    <cellStyle name="Comma 68 2 2 3" xfId="8608"/>
    <cellStyle name="Comma 68 2 2 3 2" xfId="8609"/>
    <cellStyle name="Comma 68 2 2 3 2 2" xfId="8610"/>
    <cellStyle name="Comma 68 2 2 3 2 2 2" xfId="8611"/>
    <cellStyle name="Comma 68 2 2 3 2 2 3" xfId="8612"/>
    <cellStyle name="Comma 68 2 2 3 2 2 4" xfId="8613"/>
    <cellStyle name="Comma 68 2 2 3 2 3" xfId="8614"/>
    <cellStyle name="Comma 68 2 2 3 2 4" xfId="8615"/>
    <cellStyle name="Comma 68 2 2 3 2 5" xfId="8616"/>
    <cellStyle name="Comma 68 2 2 3 3" xfId="8617"/>
    <cellStyle name="Comma 68 2 2 3 3 2" xfId="8618"/>
    <cellStyle name="Comma 68 2 2 3 3 3" xfId="8619"/>
    <cellStyle name="Comma 68 2 2 3 3 4" xfId="8620"/>
    <cellStyle name="Comma 68 2 2 3 4" xfId="8621"/>
    <cellStyle name="Comma 68 2 2 3 5" xfId="8622"/>
    <cellStyle name="Comma 68 2 2 3 6" xfId="8623"/>
    <cellStyle name="Comma 68 2 2 4" xfId="8624"/>
    <cellStyle name="Comma 68 2 2 4 2" xfId="8625"/>
    <cellStyle name="Comma 68 2 2 4 2 2" xfId="8626"/>
    <cellStyle name="Comma 68 2 2 4 2 3" xfId="8627"/>
    <cellStyle name="Comma 68 2 2 4 2 4" xfId="8628"/>
    <cellStyle name="Comma 68 2 2 4 3" xfId="8629"/>
    <cellStyle name="Comma 68 2 2 4 4" xfId="8630"/>
    <cellStyle name="Comma 68 2 2 4 5" xfId="8631"/>
    <cellStyle name="Comma 68 2 2 5" xfId="8632"/>
    <cellStyle name="Comma 68 2 2 5 2" xfId="8633"/>
    <cellStyle name="Comma 68 2 2 5 3" xfId="8634"/>
    <cellStyle name="Comma 68 2 2 5 4" xfId="8635"/>
    <cellStyle name="Comma 68 2 2 6" xfId="8636"/>
    <cellStyle name="Comma 68 2 2 7" xfId="8637"/>
    <cellStyle name="Comma 68 2 2 8" xfId="8638"/>
    <cellStyle name="Comma 68 2 3" xfId="8639"/>
    <cellStyle name="Comma 68 2 3 2" xfId="8640"/>
    <cellStyle name="Comma 68 2 3 2 2" xfId="8641"/>
    <cellStyle name="Comma 68 2 3 2 2 2" xfId="8642"/>
    <cellStyle name="Comma 68 2 3 2 2 2 2" xfId="8643"/>
    <cellStyle name="Comma 68 2 3 2 2 2 3" xfId="8644"/>
    <cellStyle name="Comma 68 2 3 2 2 2 4" xfId="8645"/>
    <cellStyle name="Comma 68 2 3 2 2 3" xfId="8646"/>
    <cellStyle name="Comma 68 2 3 2 2 4" xfId="8647"/>
    <cellStyle name="Comma 68 2 3 2 2 5" xfId="8648"/>
    <cellStyle name="Comma 68 2 3 2 3" xfId="8649"/>
    <cellStyle name="Comma 68 2 3 2 3 2" xfId="8650"/>
    <cellStyle name="Comma 68 2 3 2 3 3" xfId="8651"/>
    <cellStyle name="Comma 68 2 3 2 3 4" xfId="8652"/>
    <cellStyle name="Comma 68 2 3 2 4" xfId="8653"/>
    <cellStyle name="Comma 68 2 3 2 5" xfId="8654"/>
    <cellStyle name="Comma 68 2 3 2 6" xfId="8655"/>
    <cellStyle name="Comma 68 2 3 3" xfId="8656"/>
    <cellStyle name="Comma 68 2 3 3 2" xfId="8657"/>
    <cellStyle name="Comma 68 2 3 3 2 2" xfId="8658"/>
    <cellStyle name="Comma 68 2 3 3 2 2 2" xfId="8659"/>
    <cellStyle name="Comma 68 2 3 3 2 2 3" xfId="8660"/>
    <cellStyle name="Comma 68 2 3 3 2 2 4" xfId="8661"/>
    <cellStyle name="Comma 68 2 3 3 2 3" xfId="8662"/>
    <cellStyle name="Comma 68 2 3 3 2 4" xfId="8663"/>
    <cellStyle name="Comma 68 2 3 3 2 5" xfId="8664"/>
    <cellStyle name="Comma 68 2 3 3 3" xfId="8665"/>
    <cellStyle name="Comma 68 2 3 3 3 2" xfId="8666"/>
    <cellStyle name="Comma 68 2 3 3 3 3" xfId="8667"/>
    <cellStyle name="Comma 68 2 3 3 3 4" xfId="8668"/>
    <cellStyle name="Comma 68 2 3 3 4" xfId="8669"/>
    <cellStyle name="Comma 68 2 3 3 5" xfId="8670"/>
    <cellStyle name="Comma 68 2 3 3 6" xfId="8671"/>
    <cellStyle name="Comma 68 2 3 4" xfId="8672"/>
    <cellStyle name="Comma 68 2 3 4 2" xfId="8673"/>
    <cellStyle name="Comma 68 2 3 4 2 2" xfId="8674"/>
    <cellStyle name="Comma 68 2 3 4 2 3" xfId="8675"/>
    <cellStyle name="Comma 68 2 3 4 2 4" xfId="8676"/>
    <cellStyle name="Comma 68 2 3 4 3" xfId="8677"/>
    <cellStyle name="Comma 68 2 3 4 4" xfId="8678"/>
    <cellStyle name="Comma 68 2 3 4 5" xfId="8679"/>
    <cellStyle name="Comma 68 2 3 5" xfId="8680"/>
    <cellStyle name="Comma 68 2 3 5 2" xfId="8681"/>
    <cellStyle name="Comma 68 2 3 5 3" xfId="8682"/>
    <cellStyle name="Comma 68 2 3 5 4" xfId="8683"/>
    <cellStyle name="Comma 68 2 3 6" xfId="8684"/>
    <cellStyle name="Comma 68 2 3 7" xfId="8685"/>
    <cellStyle name="Comma 68 2 3 8" xfId="8686"/>
    <cellStyle name="Comma 68 2 4" xfId="8687"/>
    <cellStyle name="Comma 68 2 4 2" xfId="8688"/>
    <cellStyle name="Comma 68 2 4 2 2" xfId="8689"/>
    <cellStyle name="Comma 68 2 4 2 2 2" xfId="8690"/>
    <cellStyle name="Comma 68 2 4 2 2 3" xfId="8691"/>
    <cellStyle name="Comma 68 2 4 2 2 4" xfId="8692"/>
    <cellStyle name="Comma 68 2 4 2 3" xfId="8693"/>
    <cellStyle name="Comma 68 2 4 2 4" xfId="8694"/>
    <cellStyle name="Comma 68 2 4 2 5" xfId="8695"/>
    <cellStyle name="Comma 68 2 4 3" xfId="8696"/>
    <cellStyle name="Comma 68 2 4 3 2" xfId="8697"/>
    <cellStyle name="Comma 68 2 4 3 3" xfId="8698"/>
    <cellStyle name="Comma 68 2 4 3 4" xfId="8699"/>
    <cellStyle name="Comma 68 2 4 4" xfId="8700"/>
    <cellStyle name="Comma 68 2 4 5" xfId="8701"/>
    <cellStyle name="Comma 68 2 4 6" xfId="8702"/>
    <cellStyle name="Comma 68 2 5" xfId="8703"/>
    <cellStyle name="Comma 68 2 5 2" xfId="8704"/>
    <cellStyle name="Comma 68 2 5 2 2" xfId="8705"/>
    <cellStyle name="Comma 68 2 5 2 2 2" xfId="8706"/>
    <cellStyle name="Comma 68 2 5 2 2 3" xfId="8707"/>
    <cellStyle name="Comma 68 2 5 2 2 4" xfId="8708"/>
    <cellStyle name="Comma 68 2 5 2 3" xfId="8709"/>
    <cellStyle name="Comma 68 2 5 2 4" xfId="8710"/>
    <cellStyle name="Comma 68 2 5 2 5" xfId="8711"/>
    <cellStyle name="Comma 68 2 5 3" xfId="8712"/>
    <cellStyle name="Comma 68 2 5 3 2" xfId="8713"/>
    <cellStyle name="Comma 68 2 5 3 3" xfId="8714"/>
    <cellStyle name="Comma 68 2 5 3 4" xfId="8715"/>
    <cellStyle name="Comma 68 2 5 4" xfId="8716"/>
    <cellStyle name="Comma 68 2 5 5" xfId="8717"/>
    <cellStyle name="Comma 68 2 5 6" xfId="8718"/>
    <cellStyle name="Comma 68 2 6" xfId="8719"/>
    <cellStyle name="Comma 68 2 6 2" xfId="8720"/>
    <cellStyle name="Comma 68 2 6 2 2" xfId="8721"/>
    <cellStyle name="Comma 68 2 6 2 3" xfId="8722"/>
    <cellStyle name="Comma 68 2 6 2 4" xfId="8723"/>
    <cellStyle name="Comma 68 2 6 3" xfId="8724"/>
    <cellStyle name="Comma 68 2 6 4" xfId="8725"/>
    <cellStyle name="Comma 68 2 6 5" xfId="8726"/>
    <cellStyle name="Comma 68 2 7" xfId="8727"/>
    <cellStyle name="Comma 68 2 7 2" xfId="8728"/>
    <cellStyle name="Comma 68 2 7 3" xfId="8729"/>
    <cellStyle name="Comma 68 2 7 4" xfId="8730"/>
    <cellStyle name="Comma 68 2 8" xfId="8731"/>
    <cellStyle name="Comma 68 2 9" xfId="8732"/>
    <cellStyle name="Comma 68 3" xfId="8733"/>
    <cellStyle name="Comma 68 3 10" xfId="8734"/>
    <cellStyle name="Comma 68 3 2" xfId="8735"/>
    <cellStyle name="Comma 68 3 2 2" xfId="8736"/>
    <cellStyle name="Comma 68 3 2 2 2" xfId="8737"/>
    <cellStyle name="Comma 68 3 2 2 2 2" xfId="8738"/>
    <cellStyle name="Comma 68 3 2 2 2 2 2" xfId="8739"/>
    <cellStyle name="Comma 68 3 2 2 2 2 3" xfId="8740"/>
    <cellStyle name="Comma 68 3 2 2 2 2 4" xfId="8741"/>
    <cellStyle name="Comma 68 3 2 2 2 3" xfId="8742"/>
    <cellStyle name="Comma 68 3 2 2 2 4" xfId="8743"/>
    <cellStyle name="Comma 68 3 2 2 2 5" xfId="8744"/>
    <cellStyle name="Comma 68 3 2 2 3" xfId="8745"/>
    <cellStyle name="Comma 68 3 2 2 3 2" xfId="8746"/>
    <cellStyle name="Comma 68 3 2 2 3 3" xfId="8747"/>
    <cellStyle name="Comma 68 3 2 2 3 4" xfId="8748"/>
    <cellStyle name="Comma 68 3 2 2 4" xfId="8749"/>
    <cellStyle name="Comma 68 3 2 2 5" xfId="8750"/>
    <cellStyle name="Comma 68 3 2 2 6" xfId="8751"/>
    <cellStyle name="Comma 68 3 2 3" xfId="8752"/>
    <cellStyle name="Comma 68 3 2 3 2" xfId="8753"/>
    <cellStyle name="Comma 68 3 2 3 2 2" xfId="8754"/>
    <cellStyle name="Comma 68 3 2 3 2 2 2" xfId="8755"/>
    <cellStyle name="Comma 68 3 2 3 2 2 3" xfId="8756"/>
    <cellStyle name="Comma 68 3 2 3 2 2 4" xfId="8757"/>
    <cellStyle name="Comma 68 3 2 3 2 3" xfId="8758"/>
    <cellStyle name="Comma 68 3 2 3 2 4" xfId="8759"/>
    <cellStyle name="Comma 68 3 2 3 2 5" xfId="8760"/>
    <cellStyle name="Comma 68 3 2 3 3" xfId="8761"/>
    <cellStyle name="Comma 68 3 2 3 3 2" xfId="8762"/>
    <cellStyle name="Comma 68 3 2 3 3 3" xfId="8763"/>
    <cellStyle name="Comma 68 3 2 3 3 4" xfId="8764"/>
    <cellStyle name="Comma 68 3 2 3 4" xfId="8765"/>
    <cellStyle name="Comma 68 3 2 3 5" xfId="8766"/>
    <cellStyle name="Comma 68 3 2 3 6" xfId="8767"/>
    <cellStyle name="Comma 68 3 2 4" xfId="8768"/>
    <cellStyle name="Comma 68 3 2 4 2" xfId="8769"/>
    <cellStyle name="Comma 68 3 2 4 2 2" xfId="8770"/>
    <cellStyle name="Comma 68 3 2 4 2 3" xfId="8771"/>
    <cellStyle name="Comma 68 3 2 4 2 4" xfId="8772"/>
    <cellStyle name="Comma 68 3 2 4 3" xfId="8773"/>
    <cellStyle name="Comma 68 3 2 4 4" xfId="8774"/>
    <cellStyle name="Comma 68 3 2 4 5" xfId="8775"/>
    <cellStyle name="Comma 68 3 2 5" xfId="8776"/>
    <cellStyle name="Comma 68 3 2 5 2" xfId="8777"/>
    <cellStyle name="Comma 68 3 2 5 3" xfId="8778"/>
    <cellStyle name="Comma 68 3 2 5 4" xfId="8779"/>
    <cellStyle name="Comma 68 3 2 6" xfId="8780"/>
    <cellStyle name="Comma 68 3 2 7" xfId="8781"/>
    <cellStyle name="Comma 68 3 2 8" xfId="8782"/>
    <cellStyle name="Comma 68 3 3" xfId="8783"/>
    <cellStyle name="Comma 68 3 3 2" xfId="8784"/>
    <cellStyle name="Comma 68 3 3 2 2" xfId="8785"/>
    <cellStyle name="Comma 68 3 3 2 2 2" xfId="8786"/>
    <cellStyle name="Comma 68 3 3 2 2 2 2" xfId="8787"/>
    <cellStyle name="Comma 68 3 3 2 2 2 3" xfId="8788"/>
    <cellStyle name="Comma 68 3 3 2 2 2 4" xfId="8789"/>
    <cellStyle name="Comma 68 3 3 2 2 3" xfId="8790"/>
    <cellStyle name="Comma 68 3 3 2 2 4" xfId="8791"/>
    <cellStyle name="Comma 68 3 3 2 2 5" xfId="8792"/>
    <cellStyle name="Comma 68 3 3 2 3" xfId="8793"/>
    <cellStyle name="Comma 68 3 3 2 3 2" xfId="8794"/>
    <cellStyle name="Comma 68 3 3 2 3 3" xfId="8795"/>
    <cellStyle name="Comma 68 3 3 2 3 4" xfId="8796"/>
    <cellStyle name="Comma 68 3 3 2 4" xfId="8797"/>
    <cellStyle name="Comma 68 3 3 2 5" xfId="8798"/>
    <cellStyle name="Comma 68 3 3 2 6" xfId="8799"/>
    <cellStyle name="Comma 68 3 3 3" xfId="8800"/>
    <cellStyle name="Comma 68 3 3 3 2" xfId="8801"/>
    <cellStyle name="Comma 68 3 3 3 2 2" xfId="8802"/>
    <cellStyle name="Comma 68 3 3 3 2 2 2" xfId="8803"/>
    <cellStyle name="Comma 68 3 3 3 2 2 3" xfId="8804"/>
    <cellStyle name="Comma 68 3 3 3 2 2 4" xfId="8805"/>
    <cellStyle name="Comma 68 3 3 3 2 3" xfId="8806"/>
    <cellStyle name="Comma 68 3 3 3 2 4" xfId="8807"/>
    <cellStyle name="Comma 68 3 3 3 2 5" xfId="8808"/>
    <cellStyle name="Comma 68 3 3 3 3" xfId="8809"/>
    <cellStyle name="Comma 68 3 3 3 3 2" xfId="8810"/>
    <cellStyle name="Comma 68 3 3 3 3 3" xfId="8811"/>
    <cellStyle name="Comma 68 3 3 3 3 4" xfId="8812"/>
    <cellStyle name="Comma 68 3 3 3 4" xfId="8813"/>
    <cellStyle name="Comma 68 3 3 3 5" xfId="8814"/>
    <cellStyle name="Comma 68 3 3 3 6" xfId="8815"/>
    <cellStyle name="Comma 68 3 3 4" xfId="8816"/>
    <cellStyle name="Comma 68 3 3 4 2" xfId="8817"/>
    <cellStyle name="Comma 68 3 3 4 2 2" xfId="8818"/>
    <cellStyle name="Comma 68 3 3 4 2 3" xfId="8819"/>
    <cellStyle name="Comma 68 3 3 4 2 4" xfId="8820"/>
    <cellStyle name="Comma 68 3 3 4 3" xfId="8821"/>
    <cellStyle name="Comma 68 3 3 4 4" xfId="8822"/>
    <cellStyle name="Comma 68 3 3 4 5" xfId="8823"/>
    <cellStyle name="Comma 68 3 3 5" xfId="8824"/>
    <cellStyle name="Comma 68 3 3 5 2" xfId="8825"/>
    <cellStyle name="Comma 68 3 3 5 3" xfId="8826"/>
    <cellStyle name="Comma 68 3 3 5 4" xfId="8827"/>
    <cellStyle name="Comma 68 3 3 6" xfId="8828"/>
    <cellStyle name="Comma 68 3 3 7" xfId="8829"/>
    <cellStyle name="Comma 68 3 3 8" xfId="8830"/>
    <cellStyle name="Comma 68 3 4" xfId="8831"/>
    <cellStyle name="Comma 68 3 4 2" xfId="8832"/>
    <cellStyle name="Comma 68 3 4 2 2" xfId="8833"/>
    <cellStyle name="Comma 68 3 4 2 2 2" xfId="8834"/>
    <cellStyle name="Comma 68 3 4 2 2 3" xfId="8835"/>
    <cellStyle name="Comma 68 3 4 2 2 4" xfId="8836"/>
    <cellStyle name="Comma 68 3 4 2 3" xfId="8837"/>
    <cellStyle name="Comma 68 3 4 2 4" xfId="8838"/>
    <cellStyle name="Comma 68 3 4 2 5" xfId="8839"/>
    <cellStyle name="Comma 68 3 4 3" xfId="8840"/>
    <cellStyle name="Comma 68 3 4 3 2" xfId="8841"/>
    <cellStyle name="Comma 68 3 4 3 3" xfId="8842"/>
    <cellStyle name="Comma 68 3 4 3 4" xfId="8843"/>
    <cellStyle name="Comma 68 3 4 4" xfId="8844"/>
    <cellStyle name="Comma 68 3 4 5" xfId="8845"/>
    <cellStyle name="Comma 68 3 4 6" xfId="8846"/>
    <cellStyle name="Comma 68 3 5" xfId="8847"/>
    <cellStyle name="Comma 68 3 5 2" xfId="8848"/>
    <cellStyle name="Comma 68 3 5 2 2" xfId="8849"/>
    <cellStyle name="Comma 68 3 5 2 2 2" xfId="8850"/>
    <cellStyle name="Comma 68 3 5 2 2 3" xfId="8851"/>
    <cellStyle name="Comma 68 3 5 2 2 4" xfId="8852"/>
    <cellStyle name="Comma 68 3 5 2 3" xfId="8853"/>
    <cellStyle name="Comma 68 3 5 2 4" xfId="8854"/>
    <cellStyle name="Comma 68 3 5 2 5" xfId="8855"/>
    <cellStyle name="Comma 68 3 5 3" xfId="8856"/>
    <cellStyle name="Comma 68 3 5 3 2" xfId="8857"/>
    <cellStyle name="Comma 68 3 5 3 3" xfId="8858"/>
    <cellStyle name="Comma 68 3 5 3 4" xfId="8859"/>
    <cellStyle name="Comma 68 3 5 4" xfId="8860"/>
    <cellStyle name="Comma 68 3 5 5" xfId="8861"/>
    <cellStyle name="Comma 68 3 5 6" xfId="8862"/>
    <cellStyle name="Comma 68 3 6" xfId="8863"/>
    <cellStyle name="Comma 68 3 6 2" xfId="8864"/>
    <cellStyle name="Comma 68 3 6 2 2" xfId="8865"/>
    <cellStyle name="Comma 68 3 6 2 3" xfId="8866"/>
    <cellStyle name="Comma 68 3 6 2 4" xfId="8867"/>
    <cellStyle name="Comma 68 3 6 3" xfId="8868"/>
    <cellStyle name="Comma 68 3 6 4" xfId="8869"/>
    <cellStyle name="Comma 68 3 6 5" xfId="8870"/>
    <cellStyle name="Comma 68 3 7" xfId="8871"/>
    <cellStyle name="Comma 68 3 7 2" xfId="8872"/>
    <cellStyle name="Comma 68 3 7 3" xfId="8873"/>
    <cellStyle name="Comma 68 3 7 4" xfId="8874"/>
    <cellStyle name="Comma 68 3 8" xfId="8875"/>
    <cellStyle name="Comma 68 3 9" xfId="8876"/>
    <cellStyle name="Comma 68 4" xfId="8877"/>
    <cellStyle name="Comma 68 4 2" xfId="8878"/>
    <cellStyle name="Comma 68 4 2 2" xfId="8879"/>
    <cellStyle name="Comma 68 4 2 2 2" xfId="8880"/>
    <cellStyle name="Comma 68 4 2 2 2 2" xfId="8881"/>
    <cellStyle name="Comma 68 4 2 2 2 3" xfId="8882"/>
    <cellStyle name="Comma 68 4 2 2 2 4" xfId="8883"/>
    <cellStyle name="Comma 68 4 2 2 3" xfId="8884"/>
    <cellStyle name="Comma 68 4 2 2 4" xfId="8885"/>
    <cellStyle name="Comma 68 4 2 2 5" xfId="8886"/>
    <cellStyle name="Comma 68 4 2 3" xfId="8887"/>
    <cellStyle name="Comma 68 4 2 3 2" xfId="8888"/>
    <cellStyle name="Comma 68 4 2 3 3" xfId="8889"/>
    <cellStyle name="Comma 68 4 2 3 4" xfId="8890"/>
    <cellStyle name="Comma 68 4 2 4" xfId="8891"/>
    <cellStyle name="Comma 68 4 2 5" xfId="8892"/>
    <cellStyle name="Comma 68 4 2 6" xfId="8893"/>
    <cellStyle name="Comma 68 4 3" xfId="8894"/>
    <cellStyle name="Comma 68 4 3 2" xfId="8895"/>
    <cellStyle name="Comma 68 4 3 2 2" xfId="8896"/>
    <cellStyle name="Comma 68 4 3 2 2 2" xfId="8897"/>
    <cellStyle name="Comma 68 4 3 2 2 3" xfId="8898"/>
    <cellStyle name="Comma 68 4 3 2 2 4" xfId="8899"/>
    <cellStyle name="Comma 68 4 3 2 3" xfId="8900"/>
    <cellStyle name="Comma 68 4 3 2 4" xfId="8901"/>
    <cellStyle name="Comma 68 4 3 2 5" xfId="8902"/>
    <cellStyle name="Comma 68 4 3 3" xfId="8903"/>
    <cellStyle name="Comma 68 4 3 3 2" xfId="8904"/>
    <cellStyle name="Comma 68 4 3 3 3" xfId="8905"/>
    <cellStyle name="Comma 68 4 3 3 4" xfId="8906"/>
    <cellStyle name="Comma 68 4 3 4" xfId="8907"/>
    <cellStyle name="Comma 68 4 3 5" xfId="8908"/>
    <cellStyle name="Comma 68 4 3 6" xfId="8909"/>
    <cellStyle name="Comma 68 4 4" xfId="8910"/>
    <cellStyle name="Comma 68 4 4 2" xfId="8911"/>
    <cellStyle name="Comma 68 4 4 2 2" xfId="8912"/>
    <cellStyle name="Comma 68 4 4 2 3" xfId="8913"/>
    <cellStyle name="Comma 68 4 4 2 4" xfId="8914"/>
    <cellStyle name="Comma 68 4 4 3" xfId="8915"/>
    <cellStyle name="Comma 68 4 4 4" xfId="8916"/>
    <cellStyle name="Comma 68 4 4 5" xfId="8917"/>
    <cellStyle name="Comma 68 4 5" xfId="8918"/>
    <cellStyle name="Comma 68 4 5 2" xfId="8919"/>
    <cellStyle name="Comma 68 4 5 3" xfId="8920"/>
    <cellStyle name="Comma 68 4 5 4" xfId="8921"/>
    <cellStyle name="Comma 68 4 6" xfId="8922"/>
    <cellStyle name="Comma 68 4 7" xfId="8923"/>
    <cellStyle name="Comma 68 4 8" xfId="8924"/>
    <cellStyle name="Comma 68 5" xfId="8925"/>
    <cellStyle name="Comma 68 5 2" xfId="8926"/>
    <cellStyle name="Comma 68 5 2 2" xfId="8927"/>
    <cellStyle name="Comma 68 5 2 2 2" xfId="8928"/>
    <cellStyle name="Comma 68 5 2 2 2 2" xfId="8929"/>
    <cellStyle name="Comma 68 5 2 2 2 3" xfId="8930"/>
    <cellStyle name="Comma 68 5 2 2 2 4" xfId="8931"/>
    <cellStyle name="Comma 68 5 2 2 3" xfId="8932"/>
    <cellStyle name="Comma 68 5 2 2 4" xfId="8933"/>
    <cellStyle name="Comma 68 5 2 2 5" xfId="8934"/>
    <cellStyle name="Comma 68 5 2 3" xfId="8935"/>
    <cellStyle name="Comma 68 5 2 3 2" xfId="8936"/>
    <cellStyle name="Comma 68 5 2 3 3" xfId="8937"/>
    <cellStyle name="Comma 68 5 2 3 4" xfId="8938"/>
    <cellStyle name="Comma 68 5 2 4" xfId="8939"/>
    <cellStyle name="Comma 68 5 2 5" xfId="8940"/>
    <cellStyle name="Comma 68 5 2 6" xfId="8941"/>
    <cellStyle name="Comma 68 5 3" xfId="8942"/>
    <cellStyle name="Comma 68 5 3 2" xfId="8943"/>
    <cellStyle name="Comma 68 5 3 2 2" xfId="8944"/>
    <cellStyle name="Comma 68 5 3 2 2 2" xfId="8945"/>
    <cellStyle name="Comma 68 5 3 2 2 3" xfId="8946"/>
    <cellStyle name="Comma 68 5 3 2 2 4" xfId="8947"/>
    <cellStyle name="Comma 68 5 3 2 3" xfId="8948"/>
    <cellStyle name="Comma 68 5 3 2 4" xfId="8949"/>
    <cellStyle name="Comma 68 5 3 2 5" xfId="8950"/>
    <cellStyle name="Comma 68 5 3 3" xfId="8951"/>
    <cellStyle name="Comma 68 5 3 3 2" xfId="8952"/>
    <cellStyle name="Comma 68 5 3 3 3" xfId="8953"/>
    <cellStyle name="Comma 68 5 3 3 4" xfId="8954"/>
    <cellStyle name="Comma 68 5 3 4" xfId="8955"/>
    <cellStyle name="Comma 68 5 3 5" xfId="8956"/>
    <cellStyle name="Comma 68 5 3 6" xfId="8957"/>
    <cellStyle name="Comma 68 5 4" xfId="8958"/>
    <cellStyle name="Comma 68 5 4 2" xfId="8959"/>
    <cellStyle name="Comma 68 5 4 2 2" xfId="8960"/>
    <cellStyle name="Comma 68 5 4 2 3" xfId="8961"/>
    <cellStyle name="Comma 68 5 4 2 4" xfId="8962"/>
    <cellStyle name="Comma 68 5 4 3" xfId="8963"/>
    <cellStyle name="Comma 68 5 4 4" xfId="8964"/>
    <cellStyle name="Comma 68 5 4 5" xfId="8965"/>
    <cellStyle name="Comma 68 5 5" xfId="8966"/>
    <cellStyle name="Comma 68 5 5 2" xfId="8967"/>
    <cellStyle name="Comma 68 5 5 3" xfId="8968"/>
    <cellStyle name="Comma 68 5 5 4" xfId="8969"/>
    <cellStyle name="Comma 68 5 6" xfId="8970"/>
    <cellStyle name="Comma 68 5 7" xfId="8971"/>
    <cellStyle name="Comma 68 5 8" xfId="8972"/>
    <cellStyle name="Comma 68 6" xfId="8973"/>
    <cellStyle name="Comma 68 6 2" xfId="8974"/>
    <cellStyle name="Comma 68 6 2 2" xfId="8975"/>
    <cellStyle name="Comma 68 6 2 2 2" xfId="8976"/>
    <cellStyle name="Comma 68 6 2 2 3" xfId="8977"/>
    <cellStyle name="Comma 68 6 2 2 4" xfId="8978"/>
    <cellStyle name="Comma 68 6 2 3" xfId="8979"/>
    <cellStyle name="Comma 68 6 2 4" xfId="8980"/>
    <cellStyle name="Comma 68 6 2 5" xfId="8981"/>
    <cellStyle name="Comma 68 6 3" xfId="8982"/>
    <cellStyle name="Comma 68 6 3 2" xfId="8983"/>
    <cellStyle name="Comma 68 6 3 3" xfId="8984"/>
    <cellStyle name="Comma 68 6 3 4" xfId="8985"/>
    <cellStyle name="Comma 68 6 4" xfId="8986"/>
    <cellStyle name="Comma 68 6 5" xfId="8987"/>
    <cellStyle name="Comma 68 6 6" xfId="8988"/>
    <cellStyle name="Comma 68 7" xfId="8989"/>
    <cellStyle name="Comma 68 7 2" xfId="8990"/>
    <cellStyle name="Comma 68 7 2 2" xfId="8991"/>
    <cellStyle name="Comma 68 7 2 2 2" xfId="8992"/>
    <cellStyle name="Comma 68 7 2 2 3" xfId="8993"/>
    <cellStyle name="Comma 68 7 2 2 4" xfId="8994"/>
    <cellStyle name="Comma 68 7 2 3" xfId="8995"/>
    <cellStyle name="Comma 68 7 2 4" xfId="8996"/>
    <cellStyle name="Comma 68 7 2 5" xfId="8997"/>
    <cellStyle name="Comma 68 7 3" xfId="8998"/>
    <cellStyle name="Comma 68 7 3 2" xfId="8999"/>
    <cellStyle name="Comma 68 7 3 3" xfId="9000"/>
    <cellStyle name="Comma 68 7 3 4" xfId="9001"/>
    <cellStyle name="Comma 68 7 4" xfId="9002"/>
    <cellStyle name="Comma 68 7 5" xfId="9003"/>
    <cellStyle name="Comma 68 7 6" xfId="9004"/>
    <cellStyle name="Comma 68 8" xfId="9005"/>
    <cellStyle name="Comma 68 8 2" xfId="9006"/>
    <cellStyle name="Comma 68 8 2 2" xfId="9007"/>
    <cellStyle name="Comma 68 8 2 3" xfId="9008"/>
    <cellStyle name="Comma 68 8 2 4" xfId="9009"/>
    <cellStyle name="Comma 68 8 3" xfId="9010"/>
    <cellStyle name="Comma 68 8 4" xfId="9011"/>
    <cellStyle name="Comma 68 8 5" xfId="9012"/>
    <cellStyle name="Comma 68 9" xfId="9013"/>
    <cellStyle name="Comma 68 9 2" xfId="9014"/>
    <cellStyle name="Comma 68 9 3" xfId="9015"/>
    <cellStyle name="Comma 68 9 4" xfId="9016"/>
    <cellStyle name="Comma 69" xfId="9017"/>
    <cellStyle name="Comma 7" xfId="9018"/>
    <cellStyle name="Comma 7 2" xfId="9019"/>
    <cellStyle name="Comma 7 2 2" xfId="9020"/>
    <cellStyle name="Comma 7 2 2 2" xfId="9021"/>
    <cellStyle name="Comma 7 2 3" xfId="9022"/>
    <cellStyle name="Comma 7 2 4" xfId="9023"/>
    <cellStyle name="Comma 7 2 5" xfId="9024"/>
    <cellStyle name="Comma 7 2 6" xfId="9025"/>
    <cellStyle name="Comma 7 2 7" xfId="9026"/>
    <cellStyle name="Comma 7 3" xfId="9027"/>
    <cellStyle name="Comma 7 3 2" xfId="9028"/>
    <cellStyle name="Comma 7 4" xfId="9029"/>
    <cellStyle name="Comma 7 4 2" xfId="9030"/>
    <cellStyle name="Comma 7 4 3" xfId="9031"/>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2" xfId="9045"/>
    <cellStyle name="Comma 8 2 2" xfId="9046"/>
    <cellStyle name="Comma 8 2 2 2" xfId="9047"/>
    <cellStyle name="Comma 8 2 3" xfId="9048"/>
    <cellStyle name="Comma 8 2 4" xfId="9049"/>
    <cellStyle name="Comma 8 2 5" xfId="9050"/>
    <cellStyle name="Comma 8 2 6" xfId="9051"/>
    <cellStyle name="Comma 8 2 7" xfId="9052"/>
    <cellStyle name="Comma 8 2 8" xfId="9053"/>
    <cellStyle name="Comma 8 3" xfId="9054"/>
    <cellStyle name="Comma 8 3 2" xfId="9055"/>
    <cellStyle name="Comma 8 4" xfId="9056"/>
    <cellStyle name="Comma 8 4 2" xfId="9057"/>
    <cellStyle name="Comma 8 5" xfId="9058"/>
    <cellStyle name="Comma 8 6" xfId="9059"/>
    <cellStyle name="Comma 8 7" xfId="9060"/>
    <cellStyle name="Comma 8 8" xfId="9061"/>
    <cellStyle name="Comma 8 9" xfId="9062"/>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2" xfId="9078"/>
    <cellStyle name="Comma 9 2 2" xfId="9079"/>
    <cellStyle name="Comma 9 2 2 2" xfId="9080"/>
    <cellStyle name="Comma 9 2 3" xfId="9081"/>
    <cellStyle name="Comma 9 2 3 2" xfId="9082"/>
    <cellStyle name="Comma 9 3" xfId="9083"/>
    <cellStyle name="Comma 9 3 2" xfId="9084"/>
    <cellStyle name="Comma 9 3 2 2" xfId="9085"/>
    <cellStyle name="Comma 9 3 3" xfId="9086"/>
    <cellStyle name="Comma 9 3 4" xfId="9087"/>
    <cellStyle name="Comma 9 3 5" xfId="9088"/>
    <cellStyle name="Comma 9 3 6" xfId="9089"/>
    <cellStyle name="Comma 9 3 7" xfId="9090"/>
    <cellStyle name="Comma 9 4" xfId="9091"/>
    <cellStyle name="Comma 9 5" xfId="9092"/>
    <cellStyle name="Comma 9 6" xfId="9093"/>
    <cellStyle name="Comma 9 7" xfId="9094"/>
    <cellStyle name="Comma 9 8" xfId="9095"/>
    <cellStyle name="Comma 9 9" xfId="9096"/>
    <cellStyle name="Comma 9 9 2" xfId="9097"/>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 Style3" xfId="9109"/>
    <cellStyle name="Currency [00]" xfId="9110"/>
    <cellStyle name="Currency 10" xfId="9111"/>
    <cellStyle name="Currency 2" xfId="9112"/>
    <cellStyle name="Currency 2 2" xfId="9113"/>
    <cellStyle name="Currency 2 2 2" xfId="9114"/>
    <cellStyle name="Currency 2 2 2 2" xfId="9115"/>
    <cellStyle name="Currency 2 2 2 3" xfId="9116"/>
    <cellStyle name="Currency 2 2 2 4" xfId="9117"/>
    <cellStyle name="Currency 2 3" xfId="9118"/>
    <cellStyle name="Currency 2 4" xfId="9119"/>
    <cellStyle name="Currency 2 5" xfId="9120"/>
    <cellStyle name="Currency 2 6" xfId="9121"/>
    <cellStyle name="Currency 2 7" xfId="9122"/>
    <cellStyle name="Currency 2 7 2" xfId="9123"/>
    <cellStyle name="Currency 2 7 3" xfId="9124"/>
    <cellStyle name="Currency 2 7 4" xfId="9125"/>
    <cellStyle name="Currency 3" xfId="9126"/>
    <cellStyle name="Currency 3 2" xfId="9127"/>
    <cellStyle name="Currency 4" xfId="9128"/>
    <cellStyle name="Currency 5" xfId="9129"/>
    <cellStyle name="Currency 6" xfId="9130"/>
    <cellStyle name="Currency 7" xfId="9131"/>
    <cellStyle name="Currency 8" xfId="9132"/>
    <cellStyle name="Currency 9" xfId="9133"/>
    <cellStyle name="Date - Style2" xfId="9134"/>
    <cellStyle name="Date Short" xfId="9135"/>
    <cellStyle name="DELTA" xfId="9136"/>
    <cellStyle name="DELTA 2" xfId="9137"/>
    <cellStyle name="DELTA 3" xfId="9138"/>
    <cellStyle name="DELTA 4" xfId="9139"/>
    <cellStyle name="DELTA 5" xfId="9140"/>
    <cellStyle name="DELTA 6" xfId="9141"/>
    <cellStyle name="DELTA 7" xfId="9142"/>
    <cellStyle name="Dezimal [0]" xfId="9143"/>
    <cellStyle name="Dezimal_AX-5-Loan-Portfolio-Efficiency-310899" xfId="9144"/>
    <cellStyle name="Emphasis 1" xfId="9145"/>
    <cellStyle name="Emphasis 2" xfId="9146"/>
    <cellStyle name="Emphasis 3" xfId="9147"/>
    <cellStyle name="Enter Currency (0)" xfId="9148"/>
    <cellStyle name="Enter Currency (2)" xfId="9149"/>
    <cellStyle name="Enter Units (0)" xfId="9150"/>
    <cellStyle name="Enter Units (1)" xfId="9151"/>
    <cellStyle name="Enter Units (2)" xfId="9152"/>
    <cellStyle name="Euro" xfId="9153"/>
    <cellStyle name="Euro 2" xfId="9154"/>
    <cellStyle name="Euro 3" xfId="9155"/>
    <cellStyle name="Explanatory Text 2" xfId="9156"/>
    <cellStyle name="Explanatory Text 2 10" xfId="9157"/>
    <cellStyle name="Explanatory Text 2 11" xfId="9158"/>
    <cellStyle name="Explanatory Text 2 12" xfId="9159"/>
    <cellStyle name="Explanatory Text 2 2" xfId="9160"/>
    <cellStyle name="Explanatory Text 2 2 2" xfId="9161"/>
    <cellStyle name="Explanatory Text 2 3" xfId="9162"/>
    <cellStyle name="Explanatory Text 2 4" xfId="9163"/>
    <cellStyle name="Explanatory Text 2 5" xfId="9164"/>
    <cellStyle name="Explanatory Text 2 6" xfId="9165"/>
    <cellStyle name="Explanatory Text 2 7" xfId="9166"/>
    <cellStyle name="Explanatory Text 2 8" xfId="9167"/>
    <cellStyle name="Explanatory Text 2 9" xfId="9168"/>
    <cellStyle name="Explanatory Text 3" xfId="9169"/>
    <cellStyle name="Explanatory Text 3 2" xfId="9170"/>
    <cellStyle name="Explanatory Text 3 3" xfId="9171"/>
    <cellStyle name="Explanatory Text 4" xfId="9172"/>
    <cellStyle name="Explanatory Text 4 2" xfId="9173"/>
    <cellStyle name="Explanatory Text 4 3" xfId="9174"/>
    <cellStyle name="Explanatory Text 5" xfId="9175"/>
    <cellStyle name="Explanatory Text 5 2" xfId="9176"/>
    <cellStyle name="Explanatory Text 5 3" xfId="9177"/>
    <cellStyle name="Explanatory Text 6" xfId="9178"/>
    <cellStyle name="Explanatory Text 6 2" xfId="9179"/>
    <cellStyle name="Explanatory Text 6 3" xfId="9180"/>
    <cellStyle name="Explanatory Text 7" xfId="9181"/>
    <cellStyle name="Flag" xfId="9182"/>
    <cellStyle name="Flag 2" xfId="9183"/>
    <cellStyle name="Flag 3" xfId="9184"/>
    <cellStyle name="Gia's" xfId="9185"/>
    <cellStyle name="Gia's 10" xfId="9186"/>
    <cellStyle name="Gia's 10 2" xfId="21324"/>
    <cellStyle name="Gia's 11" xfId="21325"/>
    <cellStyle name="Gia's 2" xfId="9187"/>
    <cellStyle name="Gia's 2 2" xfId="21323"/>
    <cellStyle name="Gia's 3" xfId="9188"/>
    <cellStyle name="Gia's 3 2" xfId="21322"/>
    <cellStyle name="Gia's 4" xfId="9189"/>
    <cellStyle name="Gia's 4 2" xfId="21321"/>
    <cellStyle name="Gia's 5" xfId="9190"/>
    <cellStyle name="Gia's 5 2" xfId="21320"/>
    <cellStyle name="Gia's 6" xfId="9191"/>
    <cellStyle name="Gia's 6 2" xfId="21319"/>
    <cellStyle name="Gia's 7" xfId="9192"/>
    <cellStyle name="Gia's 7 2" xfId="21318"/>
    <cellStyle name="Gia's 8" xfId="9193"/>
    <cellStyle name="Gia's 8 2" xfId="21317"/>
    <cellStyle name="Gia's 9" xfId="9194"/>
    <cellStyle name="Gia's 9 2" xfId="21316"/>
    <cellStyle name="Good 2" xfId="9195"/>
    <cellStyle name="Good 2 10" xfId="9196"/>
    <cellStyle name="Good 2 11" xfId="9197"/>
    <cellStyle name="Good 2 12" xfId="9198"/>
    <cellStyle name="Good 2 2" xfId="9199"/>
    <cellStyle name="Good 2 2 2" xfId="9200"/>
    <cellStyle name="Good 2 3" xfId="9201"/>
    <cellStyle name="Good 2 4" xfId="9202"/>
    <cellStyle name="Good 2 5" xfId="9203"/>
    <cellStyle name="Good 2 6" xfId="9204"/>
    <cellStyle name="Good 2 7" xfId="9205"/>
    <cellStyle name="Good 2 8" xfId="9206"/>
    <cellStyle name="Good 2 9" xfId="9207"/>
    <cellStyle name="Good 3" xfId="9208"/>
    <cellStyle name="Good 3 2" xfId="9209"/>
    <cellStyle name="Good 3 3" xfId="9210"/>
    <cellStyle name="Good 4" xfId="9211"/>
    <cellStyle name="Good 4 2" xfId="9212"/>
    <cellStyle name="Good 4 3" xfId="9213"/>
    <cellStyle name="Good 5" xfId="9214"/>
    <cellStyle name="Good 5 2" xfId="9215"/>
    <cellStyle name="Good 5 3" xfId="9216"/>
    <cellStyle name="Good 6" xfId="9217"/>
    <cellStyle name="Good 6 2" xfId="9218"/>
    <cellStyle name="Good 6 3" xfId="9219"/>
    <cellStyle name="Good 7" xfId="9220"/>
    <cellStyle name="greyed" xfId="9221"/>
    <cellStyle name="greyed 2" xfId="21315"/>
    <cellStyle name="Header1" xfId="9222"/>
    <cellStyle name="Header1 2" xfId="9223"/>
    <cellStyle name="Header1 3" xfId="9224"/>
    <cellStyle name="Header2" xfId="9225"/>
    <cellStyle name="Header2 2" xfId="9226"/>
    <cellStyle name="Header2 2 2" xfId="21313"/>
    <cellStyle name="Header2 3" xfId="9227"/>
    <cellStyle name="Header2 3 2" xfId="21312"/>
    <cellStyle name="Header2 4" xfId="21314"/>
    <cellStyle name="Heading 1 2" xfId="9228"/>
    <cellStyle name="Heading 1 2 2" xfId="9229"/>
    <cellStyle name="Heading 1 2 2 2" xfId="9230"/>
    <cellStyle name="Heading 1 2 3" xfId="9231"/>
    <cellStyle name="Heading 1 2 4" xfId="9232"/>
    <cellStyle name="Heading 1 3" xfId="9233"/>
    <cellStyle name="Heading 1 3 2" xfId="9234"/>
    <cellStyle name="Heading 1 3 3" xfId="9235"/>
    <cellStyle name="Heading 1 4" xfId="9236"/>
    <cellStyle name="Heading 1 4 2" xfId="9237"/>
    <cellStyle name="Heading 1 4 3" xfId="9238"/>
    <cellStyle name="Heading 1 5" xfId="9239"/>
    <cellStyle name="Heading 1 5 2" xfId="9240"/>
    <cellStyle name="Heading 1 5 3" xfId="9241"/>
    <cellStyle name="Heading 1 6" xfId="9242"/>
    <cellStyle name="Heading 1 6 2" xfId="9243"/>
    <cellStyle name="Heading 1 6 3" xfId="9244"/>
    <cellStyle name="Heading 1 7" xfId="9245"/>
    <cellStyle name="Heading 2 2" xfId="9246"/>
    <cellStyle name="Heading 2 2 2" xfId="9247"/>
    <cellStyle name="Heading 2 2 2 2" xfId="9248"/>
    <cellStyle name="Heading 2 2 3" xfId="9249"/>
    <cellStyle name="Heading 2 2 4" xfId="9250"/>
    <cellStyle name="Heading 2 3" xfId="9251"/>
    <cellStyle name="Heading 2 3 2" xfId="9252"/>
    <cellStyle name="Heading 2 3 3" xfId="9253"/>
    <cellStyle name="Heading 2 4" xfId="9254"/>
    <cellStyle name="Heading 2 4 2" xfId="9255"/>
    <cellStyle name="Heading 2 4 3" xfId="9256"/>
    <cellStyle name="Heading 2 5" xfId="9257"/>
    <cellStyle name="Heading 2 5 2" xfId="9258"/>
    <cellStyle name="Heading 2 5 3" xfId="9259"/>
    <cellStyle name="Heading 2 6" xfId="9260"/>
    <cellStyle name="Heading 2 6 2" xfId="9261"/>
    <cellStyle name="Heading 2 6 3" xfId="9262"/>
    <cellStyle name="Heading 2 7" xfId="9263"/>
    <cellStyle name="Heading 3 2" xfId="9264"/>
    <cellStyle name="Heading 3 2 2" xfId="9265"/>
    <cellStyle name="Heading 3 2 2 2" xfId="9266"/>
    <cellStyle name="Heading 3 2 3" xfId="9267"/>
    <cellStyle name="Heading 3 2 3 2" xfId="9268"/>
    <cellStyle name="Heading 3 2 4" xfId="9269"/>
    <cellStyle name="Heading 3 2 4 2" xfId="9270"/>
    <cellStyle name="Heading 3 2 5" xfId="9271"/>
    <cellStyle name="Heading 3 3" xfId="9272"/>
    <cellStyle name="Heading 3 3 2" xfId="9273"/>
    <cellStyle name="Heading 3 3 3" xfId="9274"/>
    <cellStyle name="Heading 3 4" xfId="9275"/>
    <cellStyle name="Heading 3 4 2" xfId="9276"/>
    <cellStyle name="Heading 3 4 3" xfId="9277"/>
    <cellStyle name="Heading 3 5" xfId="9278"/>
    <cellStyle name="Heading 3 5 2" xfId="9279"/>
    <cellStyle name="Heading 3 5 3" xfId="9280"/>
    <cellStyle name="Heading 3 6" xfId="9281"/>
    <cellStyle name="Heading 3 6 2" xfId="9282"/>
    <cellStyle name="Heading 3 6 3" xfId="9283"/>
    <cellStyle name="Heading 3 7" xfId="9284"/>
    <cellStyle name="Heading 4 2" xfId="9285"/>
    <cellStyle name="Heading 4 2 2" xfId="9286"/>
    <cellStyle name="Heading 4 2 2 2" xfId="9287"/>
    <cellStyle name="Heading 4 2 3" xfId="9288"/>
    <cellStyle name="Heading 4 2 4" xfId="9289"/>
    <cellStyle name="Heading 4 3" xfId="9290"/>
    <cellStyle name="Heading 4 3 2" xfId="9291"/>
    <cellStyle name="Heading 4 3 3" xfId="9292"/>
    <cellStyle name="Heading 4 4" xfId="9293"/>
    <cellStyle name="Heading 4 4 2" xfId="9294"/>
    <cellStyle name="Heading 4 4 3" xfId="9295"/>
    <cellStyle name="Heading 4 5" xfId="9296"/>
    <cellStyle name="Heading 4 5 2" xfId="9297"/>
    <cellStyle name="Heading 4 5 3" xfId="9298"/>
    <cellStyle name="Heading 4 6" xfId="9299"/>
    <cellStyle name="Heading 4 6 2" xfId="9300"/>
    <cellStyle name="Heading 4 6 3" xfId="9301"/>
    <cellStyle name="Heading 4 7" xfId="9302"/>
    <cellStyle name="Heading A" xfId="9303"/>
    <cellStyle name="Heading1" xfId="9304"/>
    <cellStyle name="Heading1 2" xfId="9305"/>
    <cellStyle name="Heading1 3" xfId="9306"/>
    <cellStyle name="Heading2" xfId="9307"/>
    <cellStyle name="Heading2 2" xfId="9308"/>
    <cellStyle name="Heading2 3" xfId="9309"/>
    <cellStyle name="Heading3" xfId="9310"/>
    <cellStyle name="Heading3 2" xfId="9311"/>
    <cellStyle name="Heading3 3" xfId="9312"/>
    <cellStyle name="Heading4" xfId="9313"/>
    <cellStyle name="Heading4 2" xfId="9314"/>
    <cellStyle name="Heading4 3" xfId="9315"/>
    <cellStyle name="Heading5" xfId="9316"/>
    <cellStyle name="Heading5 2" xfId="9317"/>
    <cellStyle name="Heading5 3" xfId="9318"/>
    <cellStyle name="Heading6" xfId="9319"/>
    <cellStyle name="Heading6 2" xfId="9320"/>
    <cellStyle name="Heading6 3" xfId="9321"/>
    <cellStyle name="HeadingTable" xfId="9322"/>
    <cellStyle name="HeadingTable 2" xfId="21311"/>
    <cellStyle name="highlightExposure" xfId="9323"/>
    <cellStyle name="highlightExposure 2" xfId="21310"/>
    <cellStyle name="highlightPercentage" xfId="9324"/>
    <cellStyle name="highlightPercentage 2" xfId="21309"/>
    <cellStyle name="highlightText" xfId="9325"/>
    <cellStyle name="highlightText 2" xfId="21308"/>
    <cellStyle name="Horizontal" xfId="9326"/>
    <cellStyle name="Horizontal 2" xfId="9327"/>
    <cellStyle name="Horizontal 3" xfId="9328"/>
    <cellStyle name="Hyperlink" xfId="17" builtinId="8"/>
    <cellStyle name="Hyperlink 2" xfId="9329"/>
    <cellStyle name="Hyperlink 2 2" xfId="9330"/>
    <cellStyle name="Hyperlink 2 3" xfId="9331"/>
    <cellStyle name="Îáû÷íûé_23_1 " xfId="9332"/>
    <cellStyle name="Input 2" xfId="9333"/>
    <cellStyle name="Input 2 10" xfId="9334"/>
    <cellStyle name="Input 2 10 2" xfId="9335"/>
    <cellStyle name="Input 2 10 2 2" xfId="21306"/>
    <cellStyle name="Input 2 10 3" xfId="9336"/>
    <cellStyle name="Input 2 10 3 2" xfId="21305"/>
    <cellStyle name="Input 2 10 4" xfId="9337"/>
    <cellStyle name="Input 2 10 4 2" xfId="21304"/>
    <cellStyle name="Input 2 10 5" xfId="9338"/>
    <cellStyle name="Input 2 10 5 2" xfId="21303"/>
    <cellStyle name="Input 2 11" xfId="9339"/>
    <cellStyle name="Input 2 11 2" xfId="9340"/>
    <cellStyle name="Input 2 11 2 2" xfId="21301"/>
    <cellStyle name="Input 2 11 3" xfId="9341"/>
    <cellStyle name="Input 2 11 3 2" xfId="21300"/>
    <cellStyle name="Input 2 11 4" xfId="9342"/>
    <cellStyle name="Input 2 11 4 2" xfId="21299"/>
    <cellStyle name="Input 2 11 5" xfId="9343"/>
    <cellStyle name="Input 2 11 5 2" xfId="21298"/>
    <cellStyle name="Input 2 11 6" xfId="21302"/>
    <cellStyle name="Input 2 12" xfId="9344"/>
    <cellStyle name="Input 2 12 2" xfId="9345"/>
    <cellStyle name="Input 2 12 2 2" xfId="21296"/>
    <cellStyle name="Input 2 12 3" xfId="9346"/>
    <cellStyle name="Input 2 12 3 2" xfId="21295"/>
    <cellStyle name="Input 2 12 4" xfId="9347"/>
    <cellStyle name="Input 2 12 4 2" xfId="21294"/>
    <cellStyle name="Input 2 12 5" xfId="9348"/>
    <cellStyle name="Input 2 12 5 2" xfId="21293"/>
    <cellStyle name="Input 2 12 6" xfId="21297"/>
    <cellStyle name="Input 2 13" xfId="9349"/>
    <cellStyle name="Input 2 13 2" xfId="9350"/>
    <cellStyle name="Input 2 13 2 2" xfId="21291"/>
    <cellStyle name="Input 2 13 3" xfId="9351"/>
    <cellStyle name="Input 2 13 3 2" xfId="21290"/>
    <cellStyle name="Input 2 13 4" xfId="9352"/>
    <cellStyle name="Input 2 13 4 2" xfId="21289"/>
    <cellStyle name="Input 2 13 5" xfId="21292"/>
    <cellStyle name="Input 2 14" xfId="9353"/>
    <cellStyle name="Input 2 14 2" xfId="21288"/>
    <cellStyle name="Input 2 15" xfId="9354"/>
    <cellStyle name="Input 2 15 2" xfId="21287"/>
    <cellStyle name="Input 2 16" xfId="9355"/>
    <cellStyle name="Input 2 16 2" xfId="21286"/>
    <cellStyle name="Input 2 17" xfId="21307"/>
    <cellStyle name="Input 2 2" xfId="9356"/>
    <cellStyle name="Input 2 2 10" xfId="21285"/>
    <cellStyle name="Input 2 2 2" xfId="9357"/>
    <cellStyle name="Input 2 2 2 2" xfId="9358"/>
    <cellStyle name="Input 2 2 2 2 2" xfId="21283"/>
    <cellStyle name="Input 2 2 2 3" xfId="9359"/>
    <cellStyle name="Input 2 2 2 3 2" xfId="21282"/>
    <cellStyle name="Input 2 2 2 4" xfId="9360"/>
    <cellStyle name="Input 2 2 2 4 2" xfId="21281"/>
    <cellStyle name="Input 2 2 2 5" xfId="21284"/>
    <cellStyle name="Input 2 2 3" xfId="9361"/>
    <cellStyle name="Input 2 2 3 2" xfId="9362"/>
    <cellStyle name="Input 2 2 3 2 2" xfId="21279"/>
    <cellStyle name="Input 2 2 3 3" xfId="9363"/>
    <cellStyle name="Input 2 2 3 3 2" xfId="21278"/>
    <cellStyle name="Input 2 2 3 4" xfId="9364"/>
    <cellStyle name="Input 2 2 3 4 2" xfId="21277"/>
    <cellStyle name="Input 2 2 3 5" xfId="21280"/>
    <cellStyle name="Input 2 2 4" xfId="9365"/>
    <cellStyle name="Input 2 2 4 2" xfId="9366"/>
    <cellStyle name="Input 2 2 4 2 2" xfId="21275"/>
    <cellStyle name="Input 2 2 4 3" xfId="9367"/>
    <cellStyle name="Input 2 2 4 3 2" xfId="21274"/>
    <cellStyle name="Input 2 2 4 4" xfId="9368"/>
    <cellStyle name="Input 2 2 4 4 2" xfId="21273"/>
    <cellStyle name="Input 2 2 4 5" xfId="21276"/>
    <cellStyle name="Input 2 2 5" xfId="9369"/>
    <cellStyle name="Input 2 2 5 2" xfId="9370"/>
    <cellStyle name="Input 2 2 5 2 2" xfId="21271"/>
    <cellStyle name="Input 2 2 5 3" xfId="9371"/>
    <cellStyle name="Input 2 2 5 3 2" xfId="21270"/>
    <cellStyle name="Input 2 2 5 4" xfId="9372"/>
    <cellStyle name="Input 2 2 5 4 2" xfId="21269"/>
    <cellStyle name="Input 2 2 5 5" xfId="21272"/>
    <cellStyle name="Input 2 2 6" xfId="9373"/>
    <cellStyle name="Input 2 2 6 2" xfId="21268"/>
    <cellStyle name="Input 2 2 7" xfId="9374"/>
    <cellStyle name="Input 2 2 7 2" xfId="21267"/>
    <cellStyle name="Input 2 2 8" xfId="9375"/>
    <cellStyle name="Input 2 2 8 2" xfId="21266"/>
    <cellStyle name="Input 2 2 9" xfId="9376"/>
    <cellStyle name="Input 2 2 9 2" xfId="21265"/>
    <cellStyle name="Input 2 3" xfId="9377"/>
    <cellStyle name="Input 2 3 2" xfId="9378"/>
    <cellStyle name="Input 2 3 2 2" xfId="21264"/>
    <cellStyle name="Input 2 3 3" xfId="9379"/>
    <cellStyle name="Input 2 3 3 2" xfId="21263"/>
    <cellStyle name="Input 2 3 4" xfId="9380"/>
    <cellStyle name="Input 2 3 4 2" xfId="21262"/>
    <cellStyle name="Input 2 3 5" xfId="9381"/>
    <cellStyle name="Input 2 3 5 2" xfId="21261"/>
    <cellStyle name="Input 2 4" xfId="9382"/>
    <cellStyle name="Input 2 4 2" xfId="9383"/>
    <cellStyle name="Input 2 4 2 2" xfId="21260"/>
    <cellStyle name="Input 2 4 3" xfId="9384"/>
    <cellStyle name="Input 2 4 3 2" xfId="21259"/>
    <cellStyle name="Input 2 4 4" xfId="9385"/>
    <cellStyle name="Input 2 4 4 2" xfId="21258"/>
    <cellStyle name="Input 2 4 5" xfId="9386"/>
    <cellStyle name="Input 2 4 5 2" xfId="21257"/>
    <cellStyle name="Input 2 5" xfId="9387"/>
    <cellStyle name="Input 2 5 2" xfId="9388"/>
    <cellStyle name="Input 2 5 2 2" xfId="21256"/>
    <cellStyle name="Input 2 5 3" xfId="9389"/>
    <cellStyle name="Input 2 5 3 2" xfId="21255"/>
    <cellStyle name="Input 2 5 4" xfId="9390"/>
    <cellStyle name="Input 2 5 4 2" xfId="21254"/>
    <cellStyle name="Input 2 5 5" xfId="9391"/>
    <cellStyle name="Input 2 5 5 2" xfId="21253"/>
    <cellStyle name="Input 2 6" xfId="9392"/>
    <cellStyle name="Input 2 6 2" xfId="9393"/>
    <cellStyle name="Input 2 6 2 2" xfId="21252"/>
    <cellStyle name="Input 2 6 3" xfId="9394"/>
    <cellStyle name="Input 2 6 3 2" xfId="21251"/>
    <cellStyle name="Input 2 6 4" xfId="9395"/>
    <cellStyle name="Input 2 6 4 2" xfId="21250"/>
    <cellStyle name="Input 2 6 5" xfId="9396"/>
    <cellStyle name="Input 2 6 5 2" xfId="21249"/>
    <cellStyle name="Input 2 7" xfId="9397"/>
    <cellStyle name="Input 2 7 2" xfId="9398"/>
    <cellStyle name="Input 2 7 2 2" xfId="21248"/>
    <cellStyle name="Input 2 7 3" xfId="9399"/>
    <cellStyle name="Input 2 7 3 2" xfId="21247"/>
    <cellStyle name="Input 2 7 4" xfId="9400"/>
    <cellStyle name="Input 2 7 4 2" xfId="21246"/>
    <cellStyle name="Input 2 7 5" xfId="9401"/>
    <cellStyle name="Input 2 7 5 2" xfId="21245"/>
    <cellStyle name="Input 2 8" xfId="9402"/>
    <cellStyle name="Input 2 8 2" xfId="9403"/>
    <cellStyle name="Input 2 8 2 2" xfId="21244"/>
    <cellStyle name="Input 2 8 3" xfId="9404"/>
    <cellStyle name="Input 2 8 3 2" xfId="21243"/>
    <cellStyle name="Input 2 8 4" xfId="9405"/>
    <cellStyle name="Input 2 8 4 2" xfId="21242"/>
    <cellStyle name="Input 2 8 5" xfId="9406"/>
    <cellStyle name="Input 2 8 5 2" xfId="21241"/>
    <cellStyle name="Input 2 9" xfId="9407"/>
    <cellStyle name="Input 2 9 2" xfId="9408"/>
    <cellStyle name="Input 2 9 2 2" xfId="21240"/>
    <cellStyle name="Input 2 9 3" xfId="9409"/>
    <cellStyle name="Input 2 9 3 2" xfId="21239"/>
    <cellStyle name="Input 2 9 4" xfId="9410"/>
    <cellStyle name="Input 2 9 4 2" xfId="21238"/>
    <cellStyle name="Input 2 9 5" xfId="9411"/>
    <cellStyle name="Input 2 9 5 2" xfId="21237"/>
    <cellStyle name="Input 3" xfId="9412"/>
    <cellStyle name="Input 3 2" xfId="9413"/>
    <cellStyle name="Input 3 2 2" xfId="21235"/>
    <cellStyle name="Input 3 3" xfId="9414"/>
    <cellStyle name="Input 3 3 2" xfId="21234"/>
    <cellStyle name="Input 3 4" xfId="21236"/>
    <cellStyle name="Input 4" xfId="9415"/>
    <cellStyle name="Input 4 2" xfId="9416"/>
    <cellStyle name="Input 4 2 2" xfId="21232"/>
    <cellStyle name="Input 4 3" xfId="9417"/>
    <cellStyle name="Input 4 3 2" xfId="21231"/>
    <cellStyle name="Input 4 4" xfId="21233"/>
    <cellStyle name="Input 5" xfId="9418"/>
    <cellStyle name="Input 5 2" xfId="9419"/>
    <cellStyle name="Input 5 2 2" xfId="21229"/>
    <cellStyle name="Input 5 3" xfId="9420"/>
    <cellStyle name="Input 5 3 2" xfId="21228"/>
    <cellStyle name="Input 5 4" xfId="21230"/>
    <cellStyle name="Input 6" xfId="9421"/>
    <cellStyle name="Input 6 2" xfId="9422"/>
    <cellStyle name="Input 6 2 2" xfId="21226"/>
    <cellStyle name="Input 6 3" xfId="9423"/>
    <cellStyle name="Input 6 3 2" xfId="21225"/>
    <cellStyle name="Input 6 4" xfId="21227"/>
    <cellStyle name="Input 7" xfId="9424"/>
    <cellStyle name="Input 7 2" xfId="21224"/>
    <cellStyle name="inputExposure" xfId="9425"/>
    <cellStyle name="inputExposure 2" xfId="21223"/>
    <cellStyle name="Link Currency (0)" xfId="9426"/>
    <cellStyle name="Link Currency (2)" xfId="9427"/>
    <cellStyle name="Link Units (0)" xfId="9428"/>
    <cellStyle name="Link Units (1)" xfId="9429"/>
    <cellStyle name="Link Units (2)" xfId="9430"/>
    <cellStyle name="Linked Cell 2" xfId="9431"/>
    <cellStyle name="Linked Cell 2 10" xfId="9432"/>
    <cellStyle name="Linked Cell 2 11" xfId="9433"/>
    <cellStyle name="Linked Cell 2 12" xfId="9434"/>
    <cellStyle name="Linked Cell 2 2" xfId="9435"/>
    <cellStyle name="Linked Cell 2 2 2" xfId="9436"/>
    <cellStyle name="Linked Cell 2 3" xfId="9437"/>
    <cellStyle name="Linked Cell 2 4" xfId="9438"/>
    <cellStyle name="Linked Cell 2 5" xfId="9439"/>
    <cellStyle name="Linked Cell 2 6" xfId="9440"/>
    <cellStyle name="Linked Cell 2 7" xfId="9441"/>
    <cellStyle name="Linked Cell 2 8" xfId="9442"/>
    <cellStyle name="Linked Cell 2 9" xfId="9443"/>
    <cellStyle name="Linked Cell 3" xfId="9444"/>
    <cellStyle name="Linked Cell 3 2" xfId="9445"/>
    <cellStyle name="Linked Cell 3 3" xfId="9446"/>
    <cellStyle name="Linked Cell 4" xfId="9447"/>
    <cellStyle name="Linked Cell 4 2" xfId="9448"/>
    <cellStyle name="Linked Cell 4 3" xfId="9449"/>
    <cellStyle name="Linked Cell 5" xfId="9450"/>
    <cellStyle name="Linked Cell 5 2" xfId="9451"/>
    <cellStyle name="Linked Cell 5 3" xfId="9452"/>
    <cellStyle name="Linked Cell 6" xfId="9453"/>
    <cellStyle name="Linked Cell 6 2" xfId="9454"/>
    <cellStyle name="Linked Cell 6 3" xfId="9455"/>
    <cellStyle name="Linked Cell 7" xfId="9456"/>
    <cellStyle name="Matrix" xfId="9457"/>
    <cellStyle name="Matrix 2" xfId="9458"/>
    <cellStyle name="Matrix 3" xfId="9459"/>
    <cellStyle name="Millares [0]_A" xfId="9460"/>
    <cellStyle name="Millares_A" xfId="9461"/>
    <cellStyle name="Moneda [0]_A" xfId="9462"/>
    <cellStyle name="Moneda_A" xfId="9463"/>
    <cellStyle name="Neutral 2" xfId="9464"/>
    <cellStyle name="Neutral 2 10" xfId="9465"/>
    <cellStyle name="Neutral 2 11" xfId="9466"/>
    <cellStyle name="Neutral 2 12" xfId="9467"/>
    <cellStyle name="Neutral 2 2" xfId="9468"/>
    <cellStyle name="Neutral 2 2 2" xfId="9469"/>
    <cellStyle name="Neutral 2 3" xfId="9470"/>
    <cellStyle name="Neutral 2 4" xfId="9471"/>
    <cellStyle name="Neutral 2 5" xfId="9472"/>
    <cellStyle name="Neutral 2 6" xfId="9473"/>
    <cellStyle name="Neutral 2 7" xfId="9474"/>
    <cellStyle name="Neutral 2 8" xfId="9475"/>
    <cellStyle name="Neutral 2 9" xfId="9476"/>
    <cellStyle name="Neutral 3" xfId="9477"/>
    <cellStyle name="Neutral 3 2" xfId="9478"/>
    <cellStyle name="Neutral 3 3" xfId="9479"/>
    <cellStyle name="Neutral 4" xfId="9480"/>
    <cellStyle name="Neutral 4 2" xfId="9481"/>
    <cellStyle name="Neutral 4 3" xfId="9482"/>
    <cellStyle name="Neutral 5" xfId="9483"/>
    <cellStyle name="Neutral 5 2" xfId="9484"/>
    <cellStyle name="Neutral 5 3" xfId="9485"/>
    <cellStyle name="Neutral 6" xfId="9486"/>
    <cellStyle name="Neutral 6 2" xfId="9487"/>
    <cellStyle name="Neutral 6 3" xfId="9488"/>
    <cellStyle name="Neutral 7" xfId="9489"/>
    <cellStyle name="nopl_WCP.XLS" xfId="9490"/>
    <cellStyle name="Norma11l" xfId="9491"/>
    <cellStyle name="Norma11l 2" xfId="9492"/>
    <cellStyle name="Norma11l 3" xfId="9493"/>
    <cellStyle name="Normal" xfId="0" builtinId="0"/>
    <cellStyle name="Normal 10" xfId="9494"/>
    <cellStyle name="Normal 10 10" xfId="9495"/>
    <cellStyle name="Normal 10 10 2" xfId="9496"/>
    <cellStyle name="Normal 10 10 2 2" xfId="9497"/>
    <cellStyle name="Normal 10 10 2 2 2" xfId="9498"/>
    <cellStyle name="Normal 10 10 2 2 3" xfId="9499"/>
    <cellStyle name="Normal 10 10 2 2 4" xfId="9500"/>
    <cellStyle name="Normal 10 10 2 3" xfId="9501"/>
    <cellStyle name="Normal 10 10 2 4" xfId="9502"/>
    <cellStyle name="Normal 10 10 2 5" xfId="9503"/>
    <cellStyle name="Normal 10 10 3" xfId="9504"/>
    <cellStyle name="Normal 10 10 3 2" xfId="9505"/>
    <cellStyle name="Normal 10 10 3 3" xfId="9506"/>
    <cellStyle name="Normal 10 10 3 4" xfId="9507"/>
    <cellStyle name="Normal 10 10 4" xfId="9508"/>
    <cellStyle name="Normal 10 10 5" xfId="9509"/>
    <cellStyle name="Normal 10 10 6" xfId="9510"/>
    <cellStyle name="Normal 10 11" xfId="9511"/>
    <cellStyle name="Normal 10 11 2" xfId="9512"/>
    <cellStyle name="Normal 10 11 2 2" xfId="9513"/>
    <cellStyle name="Normal 10 11 2 2 2" xfId="9514"/>
    <cellStyle name="Normal 10 11 2 2 3" xfId="9515"/>
    <cellStyle name="Normal 10 11 2 2 4" xfId="9516"/>
    <cellStyle name="Normal 10 11 2 3" xfId="9517"/>
    <cellStyle name="Normal 10 11 2 4" xfId="9518"/>
    <cellStyle name="Normal 10 11 2 5" xfId="9519"/>
    <cellStyle name="Normal 10 11 3" xfId="9520"/>
    <cellStyle name="Normal 10 11 3 2" xfId="9521"/>
    <cellStyle name="Normal 10 11 3 3" xfId="9522"/>
    <cellStyle name="Normal 10 11 3 4" xfId="9523"/>
    <cellStyle name="Normal 10 11 4" xfId="9524"/>
    <cellStyle name="Normal 10 11 5" xfId="9525"/>
    <cellStyle name="Normal 10 11 6" xfId="9526"/>
    <cellStyle name="Normal 10 12" xfId="9527"/>
    <cellStyle name="Normal 10 12 2" xfId="9528"/>
    <cellStyle name="Normal 10 12 3" xfId="9529"/>
    <cellStyle name="Normal 10 12 4" xfId="9530"/>
    <cellStyle name="Normal 10 2" xfId="9531"/>
    <cellStyle name="Normal 10 2 2" xfId="9532"/>
    <cellStyle name="Normal 10 2 3" xfId="9533"/>
    <cellStyle name="Normal 10 2 3 2" xfId="9534"/>
    <cellStyle name="Normal 10 2 3 2 2" xfId="9535"/>
    <cellStyle name="Normal 10 2 3 2 2 2" xfId="9536"/>
    <cellStyle name="Normal 10 2 3 2 2 3" xfId="9537"/>
    <cellStyle name="Normal 10 2 3 2 2 4" xfId="9538"/>
    <cellStyle name="Normal 10 2 3 2 3" xfId="9539"/>
    <cellStyle name="Normal 10 2 3 2 4" xfId="9540"/>
    <cellStyle name="Normal 10 2 3 2 5" xfId="9541"/>
    <cellStyle name="Normal 10 2 3 3" xfId="9542"/>
    <cellStyle name="Normal 10 2 3 3 2" xfId="9543"/>
    <cellStyle name="Normal 10 2 3 3 3" xfId="9544"/>
    <cellStyle name="Normal 10 2 3 3 4" xfId="9545"/>
    <cellStyle name="Normal 10 2 3 4" xfId="9546"/>
    <cellStyle name="Normal 10 2 3 5" xfId="9547"/>
    <cellStyle name="Normal 10 2 3 6" xfId="9548"/>
    <cellStyle name="Normal 10 3" xfId="9549"/>
    <cellStyle name="Normal 10 3 2" xfId="9550"/>
    <cellStyle name="Normal 10 3 3" xfId="9551"/>
    <cellStyle name="Normal 10 3 3 2" xfId="9552"/>
    <cellStyle name="Normal 10 3 3 2 2" xfId="9553"/>
    <cellStyle name="Normal 10 3 3 2 2 2" xfId="9554"/>
    <cellStyle name="Normal 10 3 3 2 2 3" xfId="9555"/>
    <cellStyle name="Normal 10 3 3 2 2 4" xfId="9556"/>
    <cellStyle name="Normal 10 3 3 2 3" xfId="9557"/>
    <cellStyle name="Normal 10 3 3 2 4" xfId="9558"/>
    <cellStyle name="Normal 10 3 3 2 5" xfId="9559"/>
    <cellStyle name="Normal 10 3 3 3" xfId="9560"/>
    <cellStyle name="Normal 10 3 3 3 2" xfId="9561"/>
    <cellStyle name="Normal 10 3 3 3 3" xfId="9562"/>
    <cellStyle name="Normal 10 3 3 3 4" xfId="9563"/>
    <cellStyle name="Normal 10 3 3 4" xfId="9564"/>
    <cellStyle name="Normal 10 3 3 5" xfId="9565"/>
    <cellStyle name="Normal 10 3 3 6" xfId="9566"/>
    <cellStyle name="Normal 10 4" xfId="9567"/>
    <cellStyle name="Normal 10 4 2" xfId="9568"/>
    <cellStyle name="Normal 10 4 2 2" xfId="9569"/>
    <cellStyle name="Normal 10 4 2 2 2" xfId="9570"/>
    <cellStyle name="Normal 10 4 2 2 3" xfId="9571"/>
    <cellStyle name="Normal 10 4 2 2 4" xfId="9572"/>
    <cellStyle name="Normal 10 4 2 3" xfId="9573"/>
    <cellStyle name="Normal 10 4 2 4" xfId="9574"/>
    <cellStyle name="Normal 10 4 2 5" xfId="9575"/>
    <cellStyle name="Normal 10 4 3" xfId="9576"/>
    <cellStyle name="Normal 10 4 4" xfId="9577"/>
    <cellStyle name="Normal 10 4 4 2" xfId="9578"/>
    <cellStyle name="Normal 10 4 4 3" xfId="9579"/>
    <cellStyle name="Normal 10 4 4 4" xfId="9580"/>
    <cellStyle name="Normal 10 4 5" xfId="9581"/>
    <cellStyle name="Normal 10 4 6" xfId="9582"/>
    <cellStyle name="Normal 10 4 7" xfId="9583"/>
    <cellStyle name="Normal 10 5" xfId="9584"/>
    <cellStyle name="Normal 10 5 2" xfId="9585"/>
    <cellStyle name="Normal 10 5 2 2" xfId="9586"/>
    <cellStyle name="Normal 10 5 2 2 2" xfId="9587"/>
    <cellStyle name="Normal 10 5 2 2 3" xfId="9588"/>
    <cellStyle name="Normal 10 5 2 2 4" xfId="9589"/>
    <cellStyle name="Normal 10 5 2 3" xfId="9590"/>
    <cellStyle name="Normal 10 5 2 4" xfId="9591"/>
    <cellStyle name="Normal 10 5 2 5" xfId="9592"/>
    <cellStyle name="Normal 10 5 3" xfId="9593"/>
    <cellStyle name="Normal 10 5 3 2" xfId="9594"/>
    <cellStyle name="Normal 10 5 3 3" xfId="9595"/>
    <cellStyle name="Normal 10 5 3 4" xfId="9596"/>
    <cellStyle name="Normal 10 5 4" xfId="9597"/>
    <cellStyle name="Normal 10 5 5" xfId="9598"/>
    <cellStyle name="Normal 10 5 6" xfId="9599"/>
    <cellStyle name="Normal 10 6" xfId="9600"/>
    <cellStyle name="Normal 10 6 2" xfId="9601"/>
    <cellStyle name="Normal 10 6 2 2" xfId="9602"/>
    <cellStyle name="Normal 10 6 2 2 2" xfId="9603"/>
    <cellStyle name="Normal 10 6 2 2 3" xfId="9604"/>
    <cellStyle name="Normal 10 6 2 2 4" xfId="9605"/>
    <cellStyle name="Normal 10 6 2 3" xfId="9606"/>
    <cellStyle name="Normal 10 6 2 4" xfId="9607"/>
    <cellStyle name="Normal 10 6 2 5" xfId="9608"/>
    <cellStyle name="Normal 10 6 3" xfId="9609"/>
    <cellStyle name="Normal 10 6 3 2" xfId="9610"/>
    <cellStyle name="Normal 10 6 3 3" xfId="9611"/>
    <cellStyle name="Normal 10 6 3 4" xfId="9612"/>
    <cellStyle name="Normal 10 6 4" xfId="9613"/>
    <cellStyle name="Normal 10 6 5" xfId="9614"/>
    <cellStyle name="Normal 10 6 6" xfId="9615"/>
    <cellStyle name="Normal 10 7" xfId="9616"/>
    <cellStyle name="Normal 10 7 2" xfId="9617"/>
    <cellStyle name="Normal 10 7 2 2" xfId="9618"/>
    <cellStyle name="Normal 10 7 2 2 2" xfId="9619"/>
    <cellStyle name="Normal 10 7 2 2 3" xfId="9620"/>
    <cellStyle name="Normal 10 7 2 2 4" xfId="9621"/>
    <cellStyle name="Normal 10 7 2 3" xfId="9622"/>
    <cellStyle name="Normal 10 7 2 4" xfId="9623"/>
    <cellStyle name="Normal 10 7 2 5" xfId="9624"/>
    <cellStyle name="Normal 10 7 3" xfId="9625"/>
    <cellStyle name="Normal 10 7 3 2" xfId="9626"/>
    <cellStyle name="Normal 10 7 3 3" xfId="9627"/>
    <cellStyle name="Normal 10 7 3 4" xfId="9628"/>
    <cellStyle name="Normal 10 7 4" xfId="9629"/>
    <cellStyle name="Normal 10 7 5" xfId="9630"/>
    <cellStyle name="Normal 10 7 6" xfId="9631"/>
    <cellStyle name="Normal 10 8" xfId="9632"/>
    <cellStyle name="Normal 10 8 2" xfId="9633"/>
    <cellStyle name="Normal 10 8 2 2" xfId="9634"/>
    <cellStyle name="Normal 10 8 2 2 2" xfId="9635"/>
    <cellStyle name="Normal 10 8 2 2 3" xfId="9636"/>
    <cellStyle name="Normal 10 8 2 2 4" xfId="9637"/>
    <cellStyle name="Normal 10 8 2 3" xfId="9638"/>
    <cellStyle name="Normal 10 8 2 4" xfId="9639"/>
    <cellStyle name="Normal 10 8 2 5" xfId="9640"/>
    <cellStyle name="Normal 10 8 3" xfId="9641"/>
    <cellStyle name="Normal 10 8 3 2" xfId="9642"/>
    <cellStyle name="Normal 10 8 3 3" xfId="9643"/>
    <cellStyle name="Normal 10 8 3 4" xfId="9644"/>
    <cellStyle name="Normal 10 8 4" xfId="9645"/>
    <cellStyle name="Normal 10 8 5" xfId="9646"/>
    <cellStyle name="Normal 10 8 6" xfId="9647"/>
    <cellStyle name="Normal 10 9" xfId="9648"/>
    <cellStyle name="Normal 10 9 2" xfId="9649"/>
    <cellStyle name="Normal 10 9 2 2" xfId="9650"/>
    <cellStyle name="Normal 10 9 2 2 2" xfId="9651"/>
    <cellStyle name="Normal 10 9 2 2 3" xfId="9652"/>
    <cellStyle name="Normal 10 9 2 2 4" xfId="9653"/>
    <cellStyle name="Normal 10 9 2 3" xfId="9654"/>
    <cellStyle name="Normal 10 9 2 4" xfId="9655"/>
    <cellStyle name="Normal 10 9 2 5" xfId="9656"/>
    <cellStyle name="Normal 10 9 3" xfId="9657"/>
    <cellStyle name="Normal 10 9 3 2" xfId="9658"/>
    <cellStyle name="Normal 10 9 3 3" xfId="9659"/>
    <cellStyle name="Normal 10 9 3 4" xfId="9660"/>
    <cellStyle name="Normal 10 9 4" xfId="9661"/>
    <cellStyle name="Normal 10 9 5" xfId="9662"/>
    <cellStyle name="Normal 10 9 6" xfId="9663"/>
    <cellStyle name="Normal 100" xfId="9664"/>
    <cellStyle name="Normal 100 2" xfId="9665"/>
    <cellStyle name="Normal 100 3" xfId="9666"/>
    <cellStyle name="Normal 100 4" xfId="9667"/>
    <cellStyle name="Normal 101" xfId="9668"/>
    <cellStyle name="Normal 101 2" xfId="9669"/>
    <cellStyle name="Normal 101 3" xfId="9670"/>
    <cellStyle name="Normal 101 4" xfId="9671"/>
    <cellStyle name="Normal 102" xfId="9672"/>
    <cellStyle name="Normal 102 2" xfId="9673"/>
    <cellStyle name="Normal 102 3" xfId="9674"/>
    <cellStyle name="Normal 102 4" xfId="9675"/>
    <cellStyle name="Normal 103" xfId="9676"/>
    <cellStyle name="Normal 103 2" xfId="9677"/>
    <cellStyle name="Normal 103 2 2" xfId="9678"/>
    <cellStyle name="Normal 103 2 2 2" xfId="9679"/>
    <cellStyle name="Normal 103 2 2 3" xfId="9680"/>
    <cellStyle name="Normal 103 2 2 4" xfId="9681"/>
    <cellStyle name="Normal 103 2 3" xfId="9682"/>
    <cellStyle name="Normal 103 2 4" xfId="9683"/>
    <cellStyle name="Normal 103 2 5" xfId="9684"/>
    <cellStyle name="Normal 103 3" xfId="9685"/>
    <cellStyle name="Normal 103 3 2" xfId="9686"/>
    <cellStyle name="Normal 103 3 3" xfId="9687"/>
    <cellStyle name="Normal 103 3 4" xfId="9688"/>
    <cellStyle name="Normal 103 4" xfId="9689"/>
    <cellStyle name="Normal 103 4 2" xfId="9690"/>
    <cellStyle name="Normal 103 4 3" xfId="9691"/>
    <cellStyle name="Normal 103 4 4" xfId="9692"/>
    <cellStyle name="Normal 103 5" xfId="9693"/>
    <cellStyle name="Normal 103 6" xfId="9694"/>
    <cellStyle name="Normal 103 7" xfId="9695"/>
    <cellStyle name="Normal 104" xfId="9696"/>
    <cellStyle name="Normal 104 2" xfId="9697"/>
    <cellStyle name="Normal 104 3" xfId="9698"/>
    <cellStyle name="Normal 104 4" xfId="9699"/>
    <cellStyle name="Normal 105" xfId="9700"/>
    <cellStyle name="Normal 105 2" xfId="9701"/>
    <cellStyle name="Normal 105 2 2" xfId="9702"/>
    <cellStyle name="Normal 105 2 2 2" xfId="9703"/>
    <cellStyle name="Normal 105 2 2 3" xfId="9704"/>
    <cellStyle name="Normal 105 2 2 4" xfId="9705"/>
    <cellStyle name="Normal 105 2 3" xfId="9706"/>
    <cellStyle name="Normal 105 2 4" xfId="9707"/>
    <cellStyle name="Normal 105 2 5" xfId="9708"/>
    <cellStyle name="Normal 105 3" xfId="9709"/>
    <cellStyle name="Normal 105 3 2" xfId="9710"/>
    <cellStyle name="Normal 105 3 3" xfId="9711"/>
    <cellStyle name="Normal 105 3 4" xfId="9712"/>
    <cellStyle name="Normal 105 4" xfId="9713"/>
    <cellStyle name="Normal 105 4 2" xfId="9714"/>
    <cellStyle name="Normal 105 4 3" xfId="9715"/>
    <cellStyle name="Normal 105 4 4" xfId="9716"/>
    <cellStyle name="Normal 105 5" xfId="9717"/>
    <cellStyle name="Normal 105 6" xfId="9718"/>
    <cellStyle name="Normal 105 7" xfId="9719"/>
    <cellStyle name="Normal 106" xfId="9720"/>
    <cellStyle name="Normal 106 2" xfId="9721"/>
    <cellStyle name="Normal 106 3" xfId="9722"/>
    <cellStyle name="Normal 106 4" xfId="9723"/>
    <cellStyle name="Normal 107" xfId="9724"/>
    <cellStyle name="Normal 107 2" xfId="9725"/>
    <cellStyle name="Normal 107 3" xfId="9726"/>
    <cellStyle name="Normal 107 4" xfId="9727"/>
    <cellStyle name="Normal 108" xfId="9728"/>
    <cellStyle name="Normal 108 2" xfId="9729"/>
    <cellStyle name="Normal 108 3" xfId="9730"/>
    <cellStyle name="Normal 108 4" xfId="9731"/>
    <cellStyle name="Normal 109" xfId="9732"/>
    <cellStyle name="Normal 109 2" xfId="9733"/>
    <cellStyle name="Normal 109 3" xfId="9734"/>
    <cellStyle name="Normal 109 4" xfId="9735"/>
    <cellStyle name="Normal 11" xfId="9736"/>
    <cellStyle name="Normal 11 10" xfId="9737"/>
    <cellStyle name="Normal 11 10 2" xfId="9738"/>
    <cellStyle name="Normal 11 10 2 2" xfId="9739"/>
    <cellStyle name="Normal 11 10 2 2 2" xfId="9740"/>
    <cellStyle name="Normal 11 10 2 2 3" xfId="9741"/>
    <cellStyle name="Normal 11 10 2 2 4" xfId="9742"/>
    <cellStyle name="Normal 11 10 2 3" xfId="9743"/>
    <cellStyle name="Normal 11 10 2 4" xfId="9744"/>
    <cellStyle name="Normal 11 10 2 5" xfId="9745"/>
    <cellStyle name="Normal 11 10 3" xfId="9746"/>
    <cellStyle name="Normal 11 10 3 2" xfId="9747"/>
    <cellStyle name="Normal 11 10 3 3" xfId="9748"/>
    <cellStyle name="Normal 11 10 3 4" xfId="9749"/>
    <cellStyle name="Normal 11 10 4" xfId="9750"/>
    <cellStyle name="Normal 11 10 5" xfId="9751"/>
    <cellStyle name="Normal 11 10 6" xfId="9752"/>
    <cellStyle name="Normal 11 11" xfId="9753"/>
    <cellStyle name="Normal 11 11 2" xfId="9754"/>
    <cellStyle name="Normal 11 11 3" xfId="9755"/>
    <cellStyle name="Normal 11 11 4" xfId="9756"/>
    <cellStyle name="Normal 11 2" xfId="9757"/>
    <cellStyle name="Normal 11 2 2" xfId="9758"/>
    <cellStyle name="Normal 11 2 2 2" xfId="9759"/>
    <cellStyle name="Normal 11 2 2 2 2" xfId="9760"/>
    <cellStyle name="Normal 11 2 2 2 2 2" xfId="9761"/>
    <cellStyle name="Normal 11 2 2 2 2 2 2" xfId="9762"/>
    <cellStyle name="Normal 11 2 2 2 2 2 3" xfId="9763"/>
    <cellStyle name="Normal 11 2 2 2 2 2 4" xfId="9764"/>
    <cellStyle name="Normal 11 2 2 2 2 3" xfId="9765"/>
    <cellStyle name="Normal 11 2 2 2 2 4" xfId="9766"/>
    <cellStyle name="Normal 11 2 2 2 2 5" xfId="9767"/>
    <cellStyle name="Normal 11 2 2 2 3" xfId="9768"/>
    <cellStyle name="Normal 11 2 2 2 3 2" xfId="9769"/>
    <cellStyle name="Normal 11 2 2 2 3 3" xfId="9770"/>
    <cellStyle name="Normal 11 2 2 2 3 4" xfId="9771"/>
    <cellStyle name="Normal 11 2 2 2 4" xfId="9772"/>
    <cellStyle name="Normal 11 2 2 2 5" xfId="9773"/>
    <cellStyle name="Normal 11 2 2 2 6" xfId="9774"/>
    <cellStyle name="Normal 11 2 2 3" xfId="9775"/>
    <cellStyle name="Normal 11 2 2 3 2" xfId="9776"/>
    <cellStyle name="Normal 11 2 2 3 2 2" xfId="9777"/>
    <cellStyle name="Normal 11 2 2 3 2 3" xfId="9778"/>
    <cellStyle name="Normal 11 2 2 3 2 4" xfId="9779"/>
    <cellStyle name="Normal 11 2 2 3 3" xfId="9780"/>
    <cellStyle name="Normal 11 2 2 3 4" xfId="9781"/>
    <cellStyle name="Normal 11 2 2 3 5" xfId="9782"/>
    <cellStyle name="Normal 11 2 2 4" xfId="9783"/>
    <cellStyle name="Normal 11 2 2 5" xfId="9784"/>
    <cellStyle name="Normal 11 2 2 5 2" xfId="9785"/>
    <cellStyle name="Normal 11 2 2 5 3" xfId="9786"/>
    <cellStyle name="Normal 11 2 2 5 4" xfId="9787"/>
    <cellStyle name="Normal 11 2 2 6" xfId="9788"/>
    <cellStyle name="Normal 11 2 2 7" xfId="9789"/>
    <cellStyle name="Normal 11 2 2 8" xfId="9790"/>
    <cellStyle name="Normal 11 2 3" xfId="9791"/>
    <cellStyle name="Normal 11 2 4" xfId="9792"/>
    <cellStyle name="Normal 11 2 4 2" xfId="9793"/>
    <cellStyle name="Normal 11 2 4 2 2" xfId="9794"/>
    <cellStyle name="Normal 11 2 4 2 2 2" xfId="9795"/>
    <cellStyle name="Normal 11 2 4 2 2 3" xfId="9796"/>
    <cellStyle name="Normal 11 2 4 2 2 4" xfId="9797"/>
    <cellStyle name="Normal 11 2 4 2 3" xfId="9798"/>
    <cellStyle name="Normal 11 2 4 2 4" xfId="9799"/>
    <cellStyle name="Normal 11 2 4 2 5" xfId="9800"/>
    <cellStyle name="Normal 11 2 4 3" xfId="9801"/>
    <cellStyle name="Normal 11 2 4 3 2" xfId="9802"/>
    <cellStyle name="Normal 11 2 4 3 3" xfId="9803"/>
    <cellStyle name="Normal 11 2 4 3 4" xfId="9804"/>
    <cellStyle name="Normal 11 2 4 4" xfId="9805"/>
    <cellStyle name="Normal 11 2 4 5" xfId="9806"/>
    <cellStyle name="Normal 11 2 4 6" xfId="9807"/>
    <cellStyle name="Normal 11 3" xfId="9808"/>
    <cellStyle name="Normal 11 3 2" xfId="9809"/>
    <cellStyle name="Normal 11 3 2 2" xfId="9810"/>
    <cellStyle name="Normal 11 3 2 2 2" xfId="9811"/>
    <cellStyle name="Normal 11 3 2 2 2 2" xfId="9812"/>
    <cellStyle name="Normal 11 3 2 2 2 3" xfId="9813"/>
    <cellStyle name="Normal 11 3 2 2 2 4" xfId="9814"/>
    <cellStyle name="Normal 11 3 2 2 3" xfId="9815"/>
    <cellStyle name="Normal 11 3 2 2 4" xfId="9816"/>
    <cellStyle name="Normal 11 3 2 2 5" xfId="9817"/>
    <cellStyle name="Normal 11 3 2 3" xfId="9818"/>
    <cellStyle name="Normal 11 3 2 4" xfId="9819"/>
    <cellStyle name="Normal 11 3 2 4 2" xfId="9820"/>
    <cellStyle name="Normal 11 3 2 4 3" xfId="9821"/>
    <cellStyle name="Normal 11 3 2 4 4" xfId="9822"/>
    <cellStyle name="Normal 11 3 2 5" xfId="9823"/>
    <cellStyle name="Normal 11 3 2 6" xfId="9824"/>
    <cellStyle name="Normal 11 3 2 7" xfId="9825"/>
    <cellStyle name="Normal 11 4" xfId="9826"/>
    <cellStyle name="Normal 11 4 2" xfId="9827"/>
    <cellStyle name="Normal 11 4 2 2" xfId="9828"/>
    <cellStyle name="Normal 11 4 2 2 2" xfId="9829"/>
    <cellStyle name="Normal 11 4 2 2 3" xfId="9830"/>
    <cellStyle name="Normal 11 4 2 2 4" xfId="9831"/>
    <cellStyle name="Normal 11 4 2 3" xfId="9832"/>
    <cellStyle name="Normal 11 4 2 4" xfId="9833"/>
    <cellStyle name="Normal 11 4 2 5" xfId="9834"/>
    <cellStyle name="Normal 11 4 3" xfId="9835"/>
    <cellStyle name="Normal 11 4 4" xfId="9836"/>
    <cellStyle name="Normal 11 4 4 2" xfId="9837"/>
    <cellStyle name="Normal 11 4 4 3" xfId="9838"/>
    <cellStyle name="Normal 11 4 4 4" xfId="9839"/>
    <cellStyle name="Normal 11 4 5" xfId="9840"/>
    <cellStyle name="Normal 11 4 6" xfId="9841"/>
    <cellStyle name="Normal 11 4 7" xfId="9842"/>
    <cellStyle name="Normal 11 5" xfId="9843"/>
    <cellStyle name="Normal 11 5 2" xfId="9844"/>
    <cellStyle name="Normal 11 5 2 2" xfId="9845"/>
    <cellStyle name="Normal 11 5 2 2 2" xfId="9846"/>
    <cellStyle name="Normal 11 5 2 2 3" xfId="9847"/>
    <cellStyle name="Normal 11 5 2 2 4" xfId="9848"/>
    <cellStyle name="Normal 11 5 2 3" xfId="9849"/>
    <cellStyle name="Normal 11 5 2 4" xfId="9850"/>
    <cellStyle name="Normal 11 5 2 5" xfId="9851"/>
    <cellStyle name="Normal 11 5 3" xfId="9852"/>
    <cellStyle name="Normal 11 5 3 2" xfId="9853"/>
    <cellStyle name="Normal 11 5 3 3" xfId="9854"/>
    <cellStyle name="Normal 11 5 3 4" xfId="9855"/>
    <cellStyle name="Normal 11 5 4" xfId="9856"/>
    <cellStyle name="Normal 11 5 5" xfId="9857"/>
    <cellStyle name="Normal 11 5 6" xfId="9858"/>
    <cellStyle name="Normal 11 6" xfId="9859"/>
    <cellStyle name="Normal 11 6 2" xfId="9860"/>
    <cellStyle name="Normal 11 6 2 2" xfId="9861"/>
    <cellStyle name="Normal 11 6 2 2 2" xfId="9862"/>
    <cellStyle name="Normal 11 6 2 2 3" xfId="9863"/>
    <cellStyle name="Normal 11 6 2 2 4" xfId="9864"/>
    <cellStyle name="Normal 11 6 2 3" xfId="9865"/>
    <cellStyle name="Normal 11 6 2 4" xfId="9866"/>
    <cellStyle name="Normal 11 6 2 5" xfId="9867"/>
    <cellStyle name="Normal 11 6 3" xfId="9868"/>
    <cellStyle name="Normal 11 6 3 2" xfId="9869"/>
    <cellStyle name="Normal 11 6 3 3" xfId="9870"/>
    <cellStyle name="Normal 11 6 3 4" xfId="9871"/>
    <cellStyle name="Normal 11 6 4" xfId="9872"/>
    <cellStyle name="Normal 11 6 5" xfId="9873"/>
    <cellStyle name="Normal 11 6 6" xfId="9874"/>
    <cellStyle name="Normal 11 7" xfId="9875"/>
    <cellStyle name="Normal 11 7 2" xfId="9876"/>
    <cellStyle name="Normal 11 7 2 2" xfId="9877"/>
    <cellStyle name="Normal 11 7 2 2 2" xfId="9878"/>
    <cellStyle name="Normal 11 7 2 2 3" xfId="9879"/>
    <cellStyle name="Normal 11 7 2 2 4" xfId="9880"/>
    <cellStyle name="Normal 11 7 2 3" xfId="9881"/>
    <cellStyle name="Normal 11 7 2 4" xfId="9882"/>
    <cellStyle name="Normal 11 7 2 5" xfId="9883"/>
    <cellStyle name="Normal 11 7 3" xfId="9884"/>
    <cellStyle name="Normal 11 7 3 2" xfId="9885"/>
    <cellStyle name="Normal 11 7 3 3" xfId="9886"/>
    <cellStyle name="Normal 11 7 3 4" xfId="9887"/>
    <cellStyle name="Normal 11 7 4" xfId="9888"/>
    <cellStyle name="Normal 11 7 5" xfId="9889"/>
    <cellStyle name="Normal 11 7 6" xfId="9890"/>
    <cellStyle name="Normal 11 8" xfId="9891"/>
    <cellStyle name="Normal 11 8 2" xfId="9892"/>
    <cellStyle name="Normal 11 8 2 2" xfId="9893"/>
    <cellStyle name="Normal 11 8 2 2 2" xfId="9894"/>
    <cellStyle name="Normal 11 8 2 2 3" xfId="9895"/>
    <cellStyle name="Normal 11 8 2 2 4" xfId="9896"/>
    <cellStyle name="Normal 11 8 2 3" xfId="9897"/>
    <cellStyle name="Normal 11 8 2 4" xfId="9898"/>
    <cellStyle name="Normal 11 8 2 5" xfId="9899"/>
    <cellStyle name="Normal 11 8 3" xfId="9900"/>
    <cellStyle name="Normal 11 8 3 2" xfId="9901"/>
    <cellStyle name="Normal 11 8 3 3" xfId="9902"/>
    <cellStyle name="Normal 11 8 3 4" xfId="9903"/>
    <cellStyle name="Normal 11 8 4" xfId="9904"/>
    <cellStyle name="Normal 11 8 5" xfId="9905"/>
    <cellStyle name="Normal 11 8 6" xfId="9906"/>
    <cellStyle name="Normal 11 9" xfId="9907"/>
    <cellStyle name="Normal 11 9 2" xfId="9908"/>
    <cellStyle name="Normal 11 9 2 2" xfId="9909"/>
    <cellStyle name="Normal 11 9 2 2 2" xfId="9910"/>
    <cellStyle name="Normal 11 9 2 2 3" xfId="9911"/>
    <cellStyle name="Normal 11 9 2 2 4" xfId="9912"/>
    <cellStyle name="Normal 11 9 2 3" xfId="9913"/>
    <cellStyle name="Normal 11 9 2 4" xfId="9914"/>
    <cellStyle name="Normal 11 9 2 5" xfId="9915"/>
    <cellStyle name="Normal 11 9 3" xfId="9916"/>
    <cellStyle name="Normal 11 9 3 2" xfId="9917"/>
    <cellStyle name="Normal 11 9 3 3" xfId="9918"/>
    <cellStyle name="Normal 11 9 3 4" xfId="9919"/>
    <cellStyle name="Normal 11 9 4" xfId="9920"/>
    <cellStyle name="Normal 11 9 5" xfId="9921"/>
    <cellStyle name="Normal 11 9 6" xfId="9922"/>
    <cellStyle name="Normal 110" xfId="9923"/>
    <cellStyle name="Normal 110 2" xfId="9924"/>
    <cellStyle name="Normal 110 3" xfId="9925"/>
    <cellStyle name="Normal 110 4" xfId="9926"/>
    <cellStyle name="Normal 111" xfId="9927"/>
    <cellStyle name="Normal 111 2" xfId="9928"/>
    <cellStyle name="Normal 111 3" xfId="9929"/>
    <cellStyle name="Normal 111 4" xfId="9930"/>
    <cellStyle name="Normal 112" xfId="9931"/>
    <cellStyle name="Normal 112 2" xfId="9932"/>
    <cellStyle name="Normal 112 3" xfId="9933"/>
    <cellStyle name="Normal 112 4" xfId="9934"/>
    <cellStyle name="Normal 113" xfId="9935"/>
    <cellStyle name="Normal 113 2" xfId="9936"/>
    <cellStyle name="Normal 113 3" xfId="9937"/>
    <cellStyle name="Normal 113 4" xfId="9938"/>
    <cellStyle name="Normal 114" xfId="9939"/>
    <cellStyle name="Normal 114 2" xfId="9940"/>
    <cellStyle name="Normal 114 3" xfId="9941"/>
    <cellStyle name="Normal 114 4" xfId="9942"/>
    <cellStyle name="Normal 115" xfId="9943"/>
    <cellStyle name="Normal 115 2" xfId="9944"/>
    <cellStyle name="Normal 115 3" xfId="9945"/>
    <cellStyle name="Normal 115 4" xfId="9946"/>
    <cellStyle name="Normal 116" xfId="9947"/>
    <cellStyle name="Normal 116 2" xfId="9948"/>
    <cellStyle name="Normal 116 3" xfId="9949"/>
    <cellStyle name="Normal 116 4" xfId="9950"/>
    <cellStyle name="Normal 117" xfId="9951"/>
    <cellStyle name="Normal 117 2" xfId="9952"/>
    <cellStyle name="Normal 117 3" xfId="9953"/>
    <cellStyle name="Normal 117 4" xfId="9954"/>
    <cellStyle name="Normal 118" xfId="9955"/>
    <cellStyle name="Normal 118 2" xfId="9956"/>
    <cellStyle name="Normal 118 3" xfId="9957"/>
    <cellStyle name="Normal 118 4" xfId="9958"/>
    <cellStyle name="Normal 119" xfId="9959"/>
    <cellStyle name="Normal 12" xfId="9960"/>
    <cellStyle name="Normal 12 10" xfId="9961"/>
    <cellStyle name="Normal 12 10 2" xfId="9962"/>
    <cellStyle name="Normal 12 10 2 2" xfId="9963"/>
    <cellStyle name="Normal 12 10 2 2 2" xfId="9964"/>
    <cellStyle name="Normal 12 10 2 2 3" xfId="9965"/>
    <cellStyle name="Normal 12 10 2 2 4" xfId="9966"/>
    <cellStyle name="Normal 12 10 2 3" xfId="9967"/>
    <cellStyle name="Normal 12 10 2 4" xfId="9968"/>
    <cellStyle name="Normal 12 10 2 5" xfId="9969"/>
    <cellStyle name="Normal 12 10 3" xfId="9970"/>
    <cellStyle name="Normal 12 10 3 2" xfId="9971"/>
    <cellStyle name="Normal 12 10 3 3" xfId="9972"/>
    <cellStyle name="Normal 12 10 3 4" xfId="9973"/>
    <cellStyle name="Normal 12 10 4" xfId="9974"/>
    <cellStyle name="Normal 12 10 5" xfId="9975"/>
    <cellStyle name="Normal 12 10 6" xfId="9976"/>
    <cellStyle name="Normal 12 11" xfId="9977"/>
    <cellStyle name="Normal 12 11 2" xfId="9978"/>
    <cellStyle name="Normal 12 11 2 2" xfId="9979"/>
    <cellStyle name="Normal 12 11 2 2 2" xfId="9980"/>
    <cellStyle name="Normal 12 11 2 2 3" xfId="9981"/>
    <cellStyle name="Normal 12 11 2 2 4" xfId="9982"/>
    <cellStyle name="Normal 12 11 2 3" xfId="9983"/>
    <cellStyle name="Normal 12 11 2 4" xfId="9984"/>
    <cellStyle name="Normal 12 11 2 5" xfId="9985"/>
    <cellStyle name="Normal 12 11 3" xfId="9986"/>
    <cellStyle name="Normal 12 11 3 2" xfId="9987"/>
    <cellStyle name="Normal 12 11 3 3" xfId="9988"/>
    <cellStyle name="Normal 12 11 3 4" xfId="9989"/>
    <cellStyle name="Normal 12 11 4" xfId="9990"/>
    <cellStyle name="Normal 12 11 5" xfId="9991"/>
    <cellStyle name="Normal 12 11 6" xfId="9992"/>
    <cellStyle name="Normal 12 12" xfId="9993"/>
    <cellStyle name="Normal 12 12 2" xfId="9994"/>
    <cellStyle name="Normal 12 12 2 2" xfId="9995"/>
    <cellStyle name="Normal 12 12 2 2 2" xfId="9996"/>
    <cellStyle name="Normal 12 12 2 2 3" xfId="9997"/>
    <cellStyle name="Normal 12 12 2 2 4" xfId="9998"/>
    <cellStyle name="Normal 12 12 2 3" xfId="9999"/>
    <cellStyle name="Normal 12 12 2 4" xfId="10000"/>
    <cellStyle name="Normal 12 12 2 5" xfId="10001"/>
    <cellStyle name="Normal 12 12 3" xfId="10002"/>
    <cellStyle name="Normal 12 12 3 2" xfId="10003"/>
    <cellStyle name="Normal 12 12 3 3" xfId="10004"/>
    <cellStyle name="Normal 12 12 3 4" xfId="10005"/>
    <cellStyle name="Normal 12 12 4" xfId="10006"/>
    <cellStyle name="Normal 12 12 5" xfId="10007"/>
    <cellStyle name="Normal 12 12 6" xfId="10008"/>
    <cellStyle name="Normal 12 13" xfId="10009"/>
    <cellStyle name="Normal 12 13 2" xfId="10010"/>
    <cellStyle name="Normal 12 13 2 2" xfId="10011"/>
    <cellStyle name="Normal 12 13 2 2 2" xfId="10012"/>
    <cellStyle name="Normal 12 13 2 2 3" xfId="10013"/>
    <cellStyle name="Normal 12 13 2 2 4" xfId="10014"/>
    <cellStyle name="Normal 12 13 2 3" xfId="10015"/>
    <cellStyle name="Normal 12 13 2 4" xfId="10016"/>
    <cellStyle name="Normal 12 13 2 5" xfId="10017"/>
    <cellStyle name="Normal 12 13 3" xfId="10018"/>
    <cellStyle name="Normal 12 13 3 2" xfId="10019"/>
    <cellStyle name="Normal 12 13 3 3" xfId="10020"/>
    <cellStyle name="Normal 12 13 3 4" xfId="10021"/>
    <cellStyle name="Normal 12 13 4" xfId="10022"/>
    <cellStyle name="Normal 12 13 5" xfId="10023"/>
    <cellStyle name="Normal 12 13 6" xfId="10024"/>
    <cellStyle name="Normal 12 14" xfId="10025"/>
    <cellStyle name="Normal 12 14 2" xfId="10026"/>
    <cellStyle name="Normal 12 14 3" xfId="10027"/>
    <cellStyle name="Normal 12 14 4" xfId="10028"/>
    <cellStyle name="Normal 12 2" xfId="10029"/>
    <cellStyle name="Normal 12 2 2" xfId="10030"/>
    <cellStyle name="Normal 12 2 3" xfId="10031"/>
    <cellStyle name="Normal 12 2 3 2" xfId="10032"/>
    <cellStyle name="Normal 12 2 3 2 2" xfId="10033"/>
    <cellStyle name="Normal 12 2 3 2 2 2" xfId="10034"/>
    <cellStyle name="Normal 12 2 3 2 2 3" xfId="10035"/>
    <cellStyle name="Normal 12 2 3 2 2 4" xfId="10036"/>
    <cellStyle name="Normal 12 2 3 2 3" xfId="10037"/>
    <cellStyle name="Normal 12 2 3 2 4" xfId="10038"/>
    <cellStyle name="Normal 12 2 3 2 5" xfId="10039"/>
    <cellStyle name="Normal 12 2 3 3" xfId="10040"/>
    <cellStyle name="Normal 12 2 3 3 2" xfId="10041"/>
    <cellStyle name="Normal 12 2 3 3 3" xfId="10042"/>
    <cellStyle name="Normal 12 2 3 3 4" xfId="10043"/>
    <cellStyle name="Normal 12 2 3 4" xfId="10044"/>
    <cellStyle name="Normal 12 2 3 5" xfId="10045"/>
    <cellStyle name="Normal 12 2 3 6" xfId="10046"/>
    <cellStyle name="Normal 12 3" xfId="10047"/>
    <cellStyle name="Normal 12 3 2" xfId="10048"/>
    <cellStyle name="Normal 12 3 2 2" xfId="10049"/>
    <cellStyle name="Normal 12 3 2 2 2" xfId="10050"/>
    <cellStyle name="Normal 12 3 2 2 2 2" xfId="10051"/>
    <cellStyle name="Normal 12 3 2 2 2 3" xfId="10052"/>
    <cellStyle name="Normal 12 3 2 2 2 4" xfId="10053"/>
    <cellStyle name="Normal 12 3 2 2 3" xfId="10054"/>
    <cellStyle name="Normal 12 3 2 2 4" xfId="10055"/>
    <cellStyle name="Normal 12 3 2 2 5" xfId="10056"/>
    <cellStyle name="Normal 12 3 2 3" xfId="10057"/>
    <cellStyle name="Normal 12 3 2 4" xfId="10058"/>
    <cellStyle name="Normal 12 3 2 4 2" xfId="10059"/>
    <cellStyle name="Normal 12 3 2 4 3" xfId="10060"/>
    <cellStyle name="Normal 12 3 2 4 4" xfId="10061"/>
    <cellStyle name="Normal 12 3 2 5" xfId="10062"/>
    <cellStyle name="Normal 12 3 2 6" xfId="10063"/>
    <cellStyle name="Normal 12 3 2 7" xfId="10064"/>
    <cellStyle name="Normal 12 4" xfId="10065"/>
    <cellStyle name="Normal 12 4 2" xfId="10066"/>
    <cellStyle name="Normal 12 4 2 2" xfId="10067"/>
    <cellStyle name="Normal 12 4 2 2 2" xfId="10068"/>
    <cellStyle name="Normal 12 4 2 2 3" xfId="10069"/>
    <cellStyle name="Normal 12 4 2 2 4" xfId="10070"/>
    <cellStyle name="Normal 12 4 2 3" xfId="10071"/>
    <cellStyle name="Normal 12 4 2 4" xfId="10072"/>
    <cellStyle name="Normal 12 4 2 5" xfId="10073"/>
    <cellStyle name="Normal 12 4 3" xfId="10074"/>
    <cellStyle name="Normal 12 4 4" xfId="10075"/>
    <cellStyle name="Normal 12 4 4 2" xfId="10076"/>
    <cellStyle name="Normal 12 4 4 3" xfId="10077"/>
    <cellStyle name="Normal 12 4 4 4" xfId="10078"/>
    <cellStyle name="Normal 12 4 5" xfId="10079"/>
    <cellStyle name="Normal 12 4 6" xfId="10080"/>
    <cellStyle name="Normal 12 4 7" xfId="10081"/>
    <cellStyle name="Normal 12 5" xfId="10082"/>
    <cellStyle name="Normal 12 5 2" xfId="10083"/>
    <cellStyle name="Normal 12 5 2 2" xfId="10084"/>
    <cellStyle name="Normal 12 5 2 2 2" xfId="10085"/>
    <cellStyle name="Normal 12 5 2 2 3" xfId="10086"/>
    <cellStyle name="Normal 12 5 2 2 4" xfId="10087"/>
    <cellStyle name="Normal 12 5 2 3" xfId="10088"/>
    <cellStyle name="Normal 12 5 2 4" xfId="10089"/>
    <cellStyle name="Normal 12 5 2 5" xfId="10090"/>
    <cellStyle name="Normal 12 5 3" xfId="10091"/>
    <cellStyle name="Normal 12 5 4" xfId="10092"/>
    <cellStyle name="Normal 12 5 4 2" xfId="10093"/>
    <cellStyle name="Normal 12 5 4 3" xfId="10094"/>
    <cellStyle name="Normal 12 5 4 4" xfId="10095"/>
    <cellStyle name="Normal 12 5 5" xfId="10096"/>
    <cellStyle name="Normal 12 5 6" xfId="10097"/>
    <cellStyle name="Normal 12 5 7" xfId="10098"/>
    <cellStyle name="Normal 12 6" xfId="10099"/>
    <cellStyle name="Normal 12 6 2" xfId="10100"/>
    <cellStyle name="Normal 12 6 2 2" xfId="10101"/>
    <cellStyle name="Normal 12 6 2 2 2" xfId="10102"/>
    <cellStyle name="Normal 12 6 2 2 3" xfId="10103"/>
    <cellStyle name="Normal 12 6 2 2 4" xfId="10104"/>
    <cellStyle name="Normal 12 6 2 3" xfId="10105"/>
    <cellStyle name="Normal 12 6 2 4" xfId="10106"/>
    <cellStyle name="Normal 12 6 2 5" xfId="10107"/>
    <cellStyle name="Normal 12 6 3" xfId="10108"/>
    <cellStyle name="Normal 12 6 4" xfId="10109"/>
    <cellStyle name="Normal 12 6 4 2" xfId="10110"/>
    <cellStyle name="Normal 12 6 4 3" xfId="10111"/>
    <cellStyle name="Normal 12 6 4 4" xfId="10112"/>
    <cellStyle name="Normal 12 6 5" xfId="10113"/>
    <cellStyle name="Normal 12 6 6" xfId="10114"/>
    <cellStyle name="Normal 12 6 7" xfId="10115"/>
    <cellStyle name="Normal 12 7" xfId="10116"/>
    <cellStyle name="Normal 12 7 2" xfId="10117"/>
    <cellStyle name="Normal 12 7 2 2" xfId="10118"/>
    <cellStyle name="Normal 12 7 2 2 2" xfId="10119"/>
    <cellStyle name="Normal 12 7 2 2 3" xfId="10120"/>
    <cellStyle name="Normal 12 7 2 2 4" xfId="10121"/>
    <cellStyle name="Normal 12 7 2 3" xfId="10122"/>
    <cellStyle name="Normal 12 7 2 4" xfId="10123"/>
    <cellStyle name="Normal 12 7 2 5" xfId="10124"/>
    <cellStyle name="Normal 12 7 3" xfId="10125"/>
    <cellStyle name="Normal 12 7 4" xfId="10126"/>
    <cellStyle name="Normal 12 7 4 2" xfId="10127"/>
    <cellStyle name="Normal 12 7 4 3" xfId="10128"/>
    <cellStyle name="Normal 12 7 4 4" xfId="10129"/>
    <cellStyle name="Normal 12 7 5" xfId="10130"/>
    <cellStyle name="Normal 12 7 6" xfId="10131"/>
    <cellStyle name="Normal 12 7 7" xfId="10132"/>
    <cellStyle name="Normal 12 8" xfId="10133"/>
    <cellStyle name="Normal 12 8 2" xfId="10134"/>
    <cellStyle name="Normal 12 8 2 2" xfId="10135"/>
    <cellStyle name="Normal 12 8 2 2 2" xfId="10136"/>
    <cellStyle name="Normal 12 8 2 2 3" xfId="10137"/>
    <cellStyle name="Normal 12 8 2 2 4" xfId="10138"/>
    <cellStyle name="Normal 12 8 2 3" xfId="10139"/>
    <cellStyle name="Normal 12 8 2 4" xfId="10140"/>
    <cellStyle name="Normal 12 8 2 5" xfId="10141"/>
    <cellStyle name="Normal 12 8 3" xfId="10142"/>
    <cellStyle name="Normal 12 8 3 2" xfId="10143"/>
    <cellStyle name="Normal 12 8 3 3" xfId="10144"/>
    <cellStyle name="Normal 12 8 3 4" xfId="10145"/>
    <cellStyle name="Normal 12 8 4" xfId="10146"/>
    <cellStyle name="Normal 12 8 5" xfId="10147"/>
    <cellStyle name="Normal 12 8 6" xfId="10148"/>
    <cellStyle name="Normal 12 9" xfId="10149"/>
    <cellStyle name="Normal 12 9 2" xfId="10150"/>
    <cellStyle name="Normal 12 9 2 2" xfId="10151"/>
    <cellStyle name="Normal 12 9 2 2 2" xfId="10152"/>
    <cellStyle name="Normal 12 9 2 2 3" xfId="10153"/>
    <cellStyle name="Normal 12 9 2 2 4" xfId="10154"/>
    <cellStyle name="Normal 12 9 2 3" xfId="10155"/>
    <cellStyle name="Normal 12 9 2 4" xfId="10156"/>
    <cellStyle name="Normal 12 9 2 5" xfId="10157"/>
    <cellStyle name="Normal 12 9 3" xfId="10158"/>
    <cellStyle name="Normal 12 9 3 2" xfId="10159"/>
    <cellStyle name="Normal 12 9 3 3" xfId="10160"/>
    <cellStyle name="Normal 12 9 3 4" xfId="10161"/>
    <cellStyle name="Normal 12 9 4" xfId="10162"/>
    <cellStyle name="Normal 12 9 5" xfId="10163"/>
    <cellStyle name="Normal 12 9 6" xfId="10164"/>
    <cellStyle name="Normal 120" xfId="10165"/>
    <cellStyle name="Normal 121" xfId="3"/>
    <cellStyle name="Normal 121 2" xfId="21410"/>
    <cellStyle name="Normal 122" xfId="20960"/>
    <cellStyle name="Normal 123" xfId="21414"/>
    <cellStyle name="Normal 13" xfId="10166"/>
    <cellStyle name="Normal 13 10" xfId="10167"/>
    <cellStyle name="Normal 13 11" xfId="10168"/>
    <cellStyle name="Normal 13 11 2" xfId="10169"/>
    <cellStyle name="Normal 13 11 2 2" xfId="10170"/>
    <cellStyle name="Normal 13 11 2 2 2" xfId="10171"/>
    <cellStyle name="Normal 13 11 2 2 3" xfId="10172"/>
    <cellStyle name="Normal 13 11 2 2 4" xfId="10173"/>
    <cellStyle name="Normal 13 11 2 3" xfId="10174"/>
    <cellStyle name="Normal 13 11 2 4" xfId="10175"/>
    <cellStyle name="Normal 13 11 2 5" xfId="10176"/>
    <cellStyle name="Normal 13 11 3" xfId="10177"/>
    <cellStyle name="Normal 13 11 3 2" xfId="10178"/>
    <cellStyle name="Normal 13 11 3 3" xfId="10179"/>
    <cellStyle name="Normal 13 11 3 4" xfId="10180"/>
    <cellStyle name="Normal 13 11 4" xfId="10181"/>
    <cellStyle name="Normal 13 11 5" xfId="10182"/>
    <cellStyle name="Normal 13 11 6" xfId="10183"/>
    <cellStyle name="Normal 13 12" xfId="10184"/>
    <cellStyle name="Normal 13 12 2" xfId="10185"/>
    <cellStyle name="Normal 13 12 2 2" xfId="10186"/>
    <cellStyle name="Normal 13 12 2 2 2" xfId="10187"/>
    <cellStyle name="Normal 13 12 2 2 3" xfId="10188"/>
    <cellStyle name="Normal 13 12 2 2 4" xfId="10189"/>
    <cellStyle name="Normal 13 12 2 3" xfId="10190"/>
    <cellStyle name="Normal 13 12 2 4" xfId="10191"/>
    <cellStyle name="Normal 13 12 2 5" xfId="10192"/>
    <cellStyle name="Normal 13 12 3" xfId="10193"/>
    <cellStyle name="Normal 13 12 3 2" xfId="10194"/>
    <cellStyle name="Normal 13 12 3 3" xfId="10195"/>
    <cellStyle name="Normal 13 12 3 4" xfId="10196"/>
    <cellStyle name="Normal 13 12 4" xfId="10197"/>
    <cellStyle name="Normal 13 12 5" xfId="10198"/>
    <cellStyle name="Normal 13 12 6" xfId="10199"/>
    <cellStyle name="Normal 13 13" xfId="10200"/>
    <cellStyle name="Normal 13 13 2" xfId="10201"/>
    <cellStyle name="Normal 13 13 3" xfId="10202"/>
    <cellStyle name="Normal 13 13 4" xfId="10203"/>
    <cellStyle name="Normal 13 2" xfId="10204"/>
    <cellStyle name="Normal 13 2 2" xfId="10205"/>
    <cellStyle name="Normal 13 2 3" xfId="10206"/>
    <cellStyle name="Normal 13 2 3 2" xfId="10207"/>
    <cellStyle name="Normal 13 2 3 2 2" xfId="10208"/>
    <cellStyle name="Normal 13 2 3 2 2 2" xfId="10209"/>
    <cellStyle name="Normal 13 2 3 2 2 3" xfId="10210"/>
    <cellStyle name="Normal 13 2 3 2 2 4" xfId="10211"/>
    <cellStyle name="Normal 13 2 3 2 3" xfId="10212"/>
    <cellStyle name="Normal 13 2 3 2 4" xfId="10213"/>
    <cellStyle name="Normal 13 2 3 2 5" xfId="10214"/>
    <cellStyle name="Normal 13 2 3 3" xfId="10215"/>
    <cellStyle name="Normal 13 2 3 3 2" xfId="10216"/>
    <cellStyle name="Normal 13 2 3 3 3" xfId="10217"/>
    <cellStyle name="Normal 13 2 3 3 4" xfId="10218"/>
    <cellStyle name="Normal 13 2 3 4" xfId="10219"/>
    <cellStyle name="Normal 13 2 3 5" xfId="10220"/>
    <cellStyle name="Normal 13 2 3 6" xfId="10221"/>
    <cellStyle name="Normal 13 3" xfId="10222"/>
    <cellStyle name="Normal 13 3 2" xfId="10223"/>
    <cellStyle name="Normal 13 3 2 2" xfId="10224"/>
    <cellStyle name="Normal 13 4" xfId="10225"/>
    <cellStyle name="Normal 13 4 2" xfId="10226"/>
    <cellStyle name="Normal 13 5" xfId="10227"/>
    <cellStyle name="Normal 13 5 2" xfId="10228"/>
    <cellStyle name="Normal 13 6" xfId="10229"/>
    <cellStyle name="Normal 13 6 2" xfId="10230"/>
    <cellStyle name="Normal 13 7" xfId="10231"/>
    <cellStyle name="Normal 13 7 2" xfId="10232"/>
    <cellStyle name="Normal 13 8" xfId="10233"/>
    <cellStyle name="Normal 13 9" xfId="10234"/>
    <cellStyle name="Normal 14" xfId="10235"/>
    <cellStyle name="Normal 14 2" xfId="10236"/>
    <cellStyle name="Normal 14 2 2" xfId="10237"/>
    <cellStyle name="Normal 14 2 3" xfId="10238"/>
    <cellStyle name="Normal 14 2 3 2" xfId="10239"/>
    <cellStyle name="Normal 14 2 3 2 2" xfId="10240"/>
    <cellStyle name="Normal 14 2 3 2 2 2" xfId="10241"/>
    <cellStyle name="Normal 14 2 3 2 2 3" xfId="10242"/>
    <cellStyle name="Normal 14 2 3 2 2 4" xfId="10243"/>
    <cellStyle name="Normal 14 2 3 2 3" xfId="10244"/>
    <cellStyle name="Normal 14 2 3 2 4" xfId="10245"/>
    <cellStyle name="Normal 14 2 3 2 5" xfId="10246"/>
    <cellStyle name="Normal 14 2 3 3" xfId="10247"/>
    <cellStyle name="Normal 14 2 3 4" xfId="10248"/>
    <cellStyle name="Normal 14 2 3 4 2" xfId="10249"/>
    <cellStyle name="Normal 14 2 3 4 3" xfId="10250"/>
    <cellStyle name="Normal 14 2 3 4 4" xfId="10251"/>
    <cellStyle name="Normal 14 2 3 5" xfId="10252"/>
    <cellStyle name="Normal 14 2 3 6" xfId="10253"/>
    <cellStyle name="Normal 14 2 3 7" xfId="10254"/>
    <cellStyle name="Normal 14 2 4" xfId="10255"/>
    <cellStyle name="Normal 14 2 4 2" xfId="10256"/>
    <cellStyle name="Normal 14 2 4 3" xfId="10257"/>
    <cellStyle name="Normal 14 2 4 4" xfId="10258"/>
    <cellStyle name="Normal 14 3" xfId="10259"/>
    <cellStyle name="Normal 14 3 2" xfId="10260"/>
    <cellStyle name="Normal 14 3 2 2" xfId="10261"/>
    <cellStyle name="Normal 14 3 2 2 2" xfId="10262"/>
    <cellStyle name="Normal 14 3 2 2 2 2" xfId="10263"/>
    <cellStyle name="Normal 14 3 2 2 2 3" xfId="10264"/>
    <cellStyle name="Normal 14 3 2 2 2 4" xfId="10265"/>
    <cellStyle name="Normal 14 3 2 2 3" xfId="10266"/>
    <cellStyle name="Normal 14 3 2 2 4" xfId="10267"/>
    <cellStyle name="Normal 14 3 2 2 5" xfId="10268"/>
    <cellStyle name="Normal 14 3 2 3" xfId="10269"/>
    <cellStyle name="Normal 14 3 2 4" xfId="10270"/>
    <cellStyle name="Normal 14 3 2 4 2" xfId="10271"/>
    <cellStyle name="Normal 14 3 2 4 3" xfId="10272"/>
    <cellStyle name="Normal 14 3 2 4 4" xfId="10273"/>
    <cellStyle name="Normal 14 3 2 5" xfId="10274"/>
    <cellStyle name="Normal 14 3 2 6" xfId="10275"/>
    <cellStyle name="Normal 14 3 2 7" xfId="10276"/>
    <cellStyle name="Normal 14 4" xfId="10277"/>
    <cellStyle name="Normal 14 4 2" xfId="10278"/>
    <cellStyle name="Normal 14 4 2 2" xfId="10279"/>
    <cellStyle name="Normal 14 4 2 2 2" xfId="10280"/>
    <cellStyle name="Normal 14 4 2 2 3" xfId="10281"/>
    <cellStyle name="Normal 14 4 2 2 4" xfId="10282"/>
    <cellStyle name="Normal 14 4 2 3" xfId="10283"/>
    <cellStyle name="Normal 14 4 2 4" xfId="10284"/>
    <cellStyle name="Normal 14 4 2 5" xfId="10285"/>
    <cellStyle name="Normal 14 4 3" xfId="10286"/>
    <cellStyle name="Normal 14 4 4" xfId="10287"/>
    <cellStyle name="Normal 14 4 4 2" xfId="10288"/>
    <cellStyle name="Normal 14 4 4 3" xfId="10289"/>
    <cellStyle name="Normal 14 4 4 4" xfId="10290"/>
    <cellStyle name="Normal 14 4 5" xfId="10291"/>
    <cellStyle name="Normal 14 4 6" xfId="10292"/>
    <cellStyle name="Normal 14 4 7" xfId="10293"/>
    <cellStyle name="Normal 14 5" xfId="10294"/>
    <cellStyle name="Normal 14 5 2" xfId="10295"/>
    <cellStyle name="Normal 14 5 2 2" xfId="10296"/>
    <cellStyle name="Normal 14 5 2 2 2" xfId="10297"/>
    <cellStyle name="Normal 14 5 2 2 3" xfId="10298"/>
    <cellStyle name="Normal 14 5 2 2 4" xfId="10299"/>
    <cellStyle name="Normal 14 5 2 3" xfId="10300"/>
    <cellStyle name="Normal 14 5 2 4" xfId="10301"/>
    <cellStyle name="Normal 14 5 2 5" xfId="10302"/>
    <cellStyle name="Normal 14 5 3" xfId="10303"/>
    <cellStyle name="Normal 14 5 3 2" xfId="10304"/>
    <cellStyle name="Normal 14 5 3 3" xfId="10305"/>
    <cellStyle name="Normal 14 5 3 4" xfId="10306"/>
    <cellStyle name="Normal 14 5 4" xfId="10307"/>
    <cellStyle name="Normal 14 5 5" xfId="10308"/>
    <cellStyle name="Normal 14 5 6" xfId="10309"/>
    <cellStyle name="Normal 14 6" xfId="10310"/>
    <cellStyle name="Normal 14 6 2" xfId="10311"/>
    <cellStyle name="Normal 14 6 3" xfId="10312"/>
    <cellStyle name="Normal 14 6 4" xfId="10313"/>
    <cellStyle name="Normal 15" xfId="10314"/>
    <cellStyle name="Normal 15 10" xfId="10315"/>
    <cellStyle name="Normal 15 11" xfId="10316"/>
    <cellStyle name="Normal 15 11 2" xfId="10317"/>
    <cellStyle name="Normal 15 11 2 2" xfId="10318"/>
    <cellStyle name="Normal 15 11 2 2 2" xfId="10319"/>
    <cellStyle name="Normal 15 11 2 2 3" xfId="10320"/>
    <cellStyle name="Normal 15 11 2 2 4" xfId="10321"/>
    <cellStyle name="Normal 15 11 2 3" xfId="10322"/>
    <cellStyle name="Normal 15 11 2 4" xfId="10323"/>
    <cellStyle name="Normal 15 11 2 5" xfId="10324"/>
    <cellStyle name="Normal 15 11 3" xfId="10325"/>
    <cellStyle name="Normal 15 11 3 2" xfId="10326"/>
    <cellStyle name="Normal 15 11 3 3" xfId="10327"/>
    <cellStyle name="Normal 15 11 3 4" xfId="10328"/>
    <cellStyle name="Normal 15 11 4" xfId="10329"/>
    <cellStyle name="Normal 15 11 5" xfId="10330"/>
    <cellStyle name="Normal 15 11 6" xfId="10331"/>
    <cellStyle name="Normal 15 12" xfId="10332"/>
    <cellStyle name="Normal 15 12 2" xfId="10333"/>
    <cellStyle name="Normal 15 12 2 2" xfId="10334"/>
    <cellStyle name="Normal 15 12 2 2 2" xfId="10335"/>
    <cellStyle name="Normal 15 12 2 2 3" xfId="10336"/>
    <cellStyle name="Normal 15 12 2 2 4" xfId="10337"/>
    <cellStyle name="Normal 15 12 2 3" xfId="10338"/>
    <cellStyle name="Normal 15 12 2 4" xfId="10339"/>
    <cellStyle name="Normal 15 12 2 5" xfId="10340"/>
    <cellStyle name="Normal 15 12 3" xfId="10341"/>
    <cellStyle name="Normal 15 12 3 2" xfId="10342"/>
    <cellStyle name="Normal 15 12 3 3" xfId="10343"/>
    <cellStyle name="Normal 15 12 3 4" xfId="10344"/>
    <cellStyle name="Normal 15 12 4" xfId="10345"/>
    <cellStyle name="Normal 15 12 5" xfId="10346"/>
    <cellStyle name="Normal 15 12 6" xfId="10347"/>
    <cellStyle name="Normal 15 13" xfId="10348"/>
    <cellStyle name="Normal 15 13 2" xfId="10349"/>
    <cellStyle name="Normal 15 13 3" xfId="10350"/>
    <cellStyle name="Normal 15 13 4" xfId="10351"/>
    <cellStyle name="Normal 15 2" xfId="10352"/>
    <cellStyle name="Normal 15 2 2" xfId="10353"/>
    <cellStyle name="Normal 15 2 3" xfId="10354"/>
    <cellStyle name="Normal 15 2 3 2" xfId="10355"/>
    <cellStyle name="Normal 15 2 3 2 2" xfId="10356"/>
    <cellStyle name="Normal 15 2 3 2 2 2" xfId="10357"/>
    <cellStyle name="Normal 15 2 3 2 2 3" xfId="10358"/>
    <cellStyle name="Normal 15 2 3 2 2 4" xfId="10359"/>
    <cellStyle name="Normal 15 2 3 2 3" xfId="10360"/>
    <cellStyle name="Normal 15 2 3 2 4" xfId="10361"/>
    <cellStyle name="Normal 15 2 3 2 5" xfId="10362"/>
    <cellStyle name="Normal 15 2 3 3" xfId="10363"/>
    <cellStyle name="Normal 15 2 3 3 2" xfId="10364"/>
    <cellStyle name="Normal 15 2 3 3 3" xfId="10365"/>
    <cellStyle name="Normal 15 2 3 3 4" xfId="10366"/>
    <cellStyle name="Normal 15 2 3 4" xfId="10367"/>
    <cellStyle name="Normal 15 2 3 5" xfId="10368"/>
    <cellStyle name="Normal 15 2 3 6" xfId="10369"/>
    <cellStyle name="Normal 15 3" xfId="10370"/>
    <cellStyle name="Normal 15 3 2" xfId="10371"/>
    <cellStyle name="Normal 15 3 2 2" xfId="10372"/>
    <cellStyle name="Normal 15 4" xfId="10373"/>
    <cellStyle name="Normal 15 4 2" xfId="10374"/>
    <cellStyle name="Normal 15 5" xfId="10375"/>
    <cellStyle name="Normal 15 6" xfId="10376"/>
    <cellStyle name="Normal 15 7" xfId="10377"/>
    <cellStyle name="Normal 15 8" xfId="10378"/>
    <cellStyle name="Normal 15 9" xfId="10379"/>
    <cellStyle name="Normal 16" xfId="10380"/>
    <cellStyle name="Normal 16 10" xfId="10381"/>
    <cellStyle name="Normal 16 10 2" xfId="10382"/>
    <cellStyle name="Normal 16 10 2 2" xfId="10383"/>
    <cellStyle name="Normal 16 10 2 2 2" xfId="10384"/>
    <cellStyle name="Normal 16 10 2 2 2 2" xfId="10385"/>
    <cellStyle name="Normal 16 10 2 2 2 3" xfId="10386"/>
    <cellStyle name="Normal 16 10 2 2 2 4" xfId="10387"/>
    <cellStyle name="Normal 16 10 2 2 3" xfId="10388"/>
    <cellStyle name="Normal 16 10 2 2 4" xfId="10389"/>
    <cellStyle name="Normal 16 10 2 2 5" xfId="10390"/>
    <cellStyle name="Normal 16 10 2 3" xfId="10391"/>
    <cellStyle name="Normal 16 10 2 4" xfId="10392"/>
    <cellStyle name="Normal 16 10 2 4 2" xfId="10393"/>
    <cellStyle name="Normal 16 10 2 4 3" xfId="10394"/>
    <cellStyle name="Normal 16 10 2 4 4" xfId="10395"/>
    <cellStyle name="Normal 16 10 2 5" xfId="10396"/>
    <cellStyle name="Normal 16 10 2 6" xfId="10397"/>
    <cellStyle name="Normal 16 10 2 7" xfId="10398"/>
    <cellStyle name="Normal 16 11" xfId="10399"/>
    <cellStyle name="Normal 16 11 2" xfId="10400"/>
    <cellStyle name="Normal 16 11 2 2" xfId="10401"/>
    <cellStyle name="Normal 16 11 2 2 2" xfId="10402"/>
    <cellStyle name="Normal 16 11 2 2 2 2" xfId="10403"/>
    <cellStyle name="Normal 16 11 2 2 2 3" xfId="10404"/>
    <cellStyle name="Normal 16 11 2 2 2 4" xfId="10405"/>
    <cellStyle name="Normal 16 11 2 2 3" xfId="10406"/>
    <cellStyle name="Normal 16 11 2 2 4" xfId="10407"/>
    <cellStyle name="Normal 16 11 2 2 5" xfId="10408"/>
    <cellStyle name="Normal 16 11 2 3" xfId="10409"/>
    <cellStyle name="Normal 16 11 2 4" xfId="10410"/>
    <cellStyle name="Normal 16 11 2 4 2" xfId="10411"/>
    <cellStyle name="Normal 16 11 2 4 3" xfId="10412"/>
    <cellStyle name="Normal 16 11 2 4 4" xfId="10413"/>
    <cellStyle name="Normal 16 11 2 5" xfId="10414"/>
    <cellStyle name="Normal 16 11 2 6" xfId="10415"/>
    <cellStyle name="Normal 16 11 2 7" xfId="10416"/>
    <cellStyle name="Normal 16 12" xfId="10417"/>
    <cellStyle name="Normal 16 12 2" xfId="10418"/>
    <cellStyle name="Normal 16 13" xfId="10419"/>
    <cellStyle name="Normal 16 13 2" xfId="10420"/>
    <cellStyle name="Normal 16 14" xfId="10421"/>
    <cellStyle name="Normal 16 14 2" xfId="10422"/>
    <cellStyle name="Normal 16 15" xfId="10423"/>
    <cellStyle name="Normal 16 15 2" xfId="10424"/>
    <cellStyle name="Normal 16 16" xfId="10425"/>
    <cellStyle name="Normal 16 16 2" xfId="10426"/>
    <cellStyle name="Normal 16 17" xfId="10427"/>
    <cellStyle name="Normal 16 17 2" xfId="10428"/>
    <cellStyle name="Normal 16 18" xfId="10429"/>
    <cellStyle name="Normal 16 18 2" xfId="10430"/>
    <cellStyle name="Normal 16 19" xfId="10431"/>
    <cellStyle name="Normal 16 19 2" xfId="10432"/>
    <cellStyle name="Normal 16 2" xfId="10433"/>
    <cellStyle name="Normal 16 2 2" xfId="10434"/>
    <cellStyle name="Normal 16 2 3" xfId="10435"/>
    <cellStyle name="Normal 16 2 3 2" xfId="10436"/>
    <cellStyle name="Normal 16 2 3 2 2" xfId="10437"/>
    <cellStyle name="Normal 16 2 3 2 2 2" xfId="10438"/>
    <cellStyle name="Normal 16 2 3 2 2 3" xfId="10439"/>
    <cellStyle name="Normal 16 2 3 2 2 4" xfId="10440"/>
    <cellStyle name="Normal 16 2 3 2 3" xfId="10441"/>
    <cellStyle name="Normal 16 2 3 2 4" xfId="10442"/>
    <cellStyle name="Normal 16 2 3 2 5" xfId="10443"/>
    <cellStyle name="Normal 16 2 3 3" xfId="10444"/>
    <cellStyle name="Normal 16 2 3 3 2" xfId="10445"/>
    <cellStyle name="Normal 16 2 3 3 3" xfId="10446"/>
    <cellStyle name="Normal 16 2 3 3 4" xfId="10447"/>
    <cellStyle name="Normal 16 2 3 4" xfId="10448"/>
    <cellStyle name="Normal 16 2 3 5" xfId="10449"/>
    <cellStyle name="Normal 16 2 3 6" xfId="10450"/>
    <cellStyle name="Normal 16 2 4" xfId="10451"/>
    <cellStyle name="Normal 16 2 4 2" xfId="10452"/>
    <cellStyle name="Normal 16 2 4 3" xfId="10453"/>
    <cellStyle name="Normal 16 2 4 4" xfId="10454"/>
    <cellStyle name="Normal 16 20" xfId="10455"/>
    <cellStyle name="Normal 16 20 2" xfId="10456"/>
    <cellStyle name="Normal 16 20 2 2" xfId="10457"/>
    <cellStyle name="Normal 16 20 2 2 2" xfId="10458"/>
    <cellStyle name="Normal 16 20 2 2 3" xfId="10459"/>
    <cellStyle name="Normal 16 20 2 2 4" xfId="10460"/>
    <cellStyle name="Normal 16 20 2 3" xfId="10461"/>
    <cellStyle name="Normal 16 20 2 4" xfId="10462"/>
    <cellStyle name="Normal 16 20 2 5" xfId="10463"/>
    <cellStyle name="Normal 16 20 3" xfId="10464"/>
    <cellStyle name="Normal 16 20 3 2" xfId="10465"/>
    <cellStyle name="Normal 16 20 3 3" xfId="10466"/>
    <cellStyle name="Normal 16 20 3 4" xfId="10467"/>
    <cellStyle name="Normal 16 20 4" xfId="10468"/>
    <cellStyle name="Normal 16 20 5" xfId="10469"/>
    <cellStyle name="Normal 16 20 6" xfId="10470"/>
    <cellStyle name="Normal 16 21" xfId="10471"/>
    <cellStyle name="Normal 16 21 2" xfId="10472"/>
    <cellStyle name="Normal 16 21 3" xfId="10473"/>
    <cellStyle name="Normal 16 21 4" xfId="10474"/>
    <cellStyle name="Normal 16 3" xfId="10475"/>
    <cellStyle name="Normal 16 3 2" xfId="10476"/>
    <cellStyle name="Normal 16 3 2 2" xfId="10477"/>
    <cellStyle name="Normal 16 3 2 2 2" xfId="10478"/>
    <cellStyle name="Normal 16 3 2 2 2 2" xfId="10479"/>
    <cellStyle name="Normal 16 3 2 2 2 3" xfId="10480"/>
    <cellStyle name="Normal 16 3 2 2 2 4" xfId="10481"/>
    <cellStyle name="Normal 16 3 2 2 3" xfId="10482"/>
    <cellStyle name="Normal 16 3 2 2 4" xfId="10483"/>
    <cellStyle name="Normal 16 3 2 2 5" xfId="10484"/>
    <cellStyle name="Normal 16 3 2 3" xfId="10485"/>
    <cellStyle name="Normal 16 3 2 4" xfId="10486"/>
    <cellStyle name="Normal 16 3 2 4 2" xfId="10487"/>
    <cellStyle name="Normal 16 3 2 4 3" xfId="10488"/>
    <cellStyle name="Normal 16 3 2 4 4" xfId="10489"/>
    <cellStyle name="Normal 16 3 2 5" xfId="10490"/>
    <cellStyle name="Normal 16 3 2 6" xfId="10491"/>
    <cellStyle name="Normal 16 3 2 7" xfId="10492"/>
    <cellStyle name="Normal 16 4" xfId="10493"/>
    <cellStyle name="Normal 16 4 2" xfId="10494"/>
    <cellStyle name="Normal 16 4 2 2" xfId="10495"/>
    <cellStyle name="Normal 16 4 2 2 2" xfId="10496"/>
    <cellStyle name="Normal 16 4 2 2 2 2" xfId="10497"/>
    <cellStyle name="Normal 16 4 2 2 2 3" xfId="10498"/>
    <cellStyle name="Normal 16 4 2 2 2 4" xfId="10499"/>
    <cellStyle name="Normal 16 4 2 2 3" xfId="10500"/>
    <cellStyle name="Normal 16 4 2 2 4" xfId="10501"/>
    <cellStyle name="Normal 16 4 2 2 5" xfId="10502"/>
    <cellStyle name="Normal 16 4 2 3" xfId="10503"/>
    <cellStyle name="Normal 16 4 2 4" xfId="10504"/>
    <cellStyle name="Normal 16 4 2 4 2" xfId="10505"/>
    <cellStyle name="Normal 16 4 2 4 3" xfId="10506"/>
    <cellStyle name="Normal 16 4 2 4 4" xfId="10507"/>
    <cellStyle name="Normal 16 4 2 5" xfId="10508"/>
    <cellStyle name="Normal 16 4 2 6" xfId="10509"/>
    <cellStyle name="Normal 16 4 2 7" xfId="10510"/>
    <cellStyle name="Normal 16 5" xfId="10511"/>
    <cellStyle name="Normal 16 5 2" xfId="10512"/>
    <cellStyle name="Normal 16 5 2 2" xfId="10513"/>
    <cellStyle name="Normal 16 5 2 2 2" xfId="10514"/>
    <cellStyle name="Normal 16 5 2 2 2 2" xfId="10515"/>
    <cellStyle name="Normal 16 5 2 2 2 3" xfId="10516"/>
    <cellStyle name="Normal 16 5 2 2 2 4" xfId="10517"/>
    <cellStyle name="Normal 16 5 2 2 3" xfId="10518"/>
    <cellStyle name="Normal 16 5 2 2 4" xfId="10519"/>
    <cellStyle name="Normal 16 5 2 2 5" xfId="10520"/>
    <cellStyle name="Normal 16 5 2 3" xfId="10521"/>
    <cellStyle name="Normal 16 5 2 4" xfId="10522"/>
    <cellStyle name="Normal 16 5 2 4 2" xfId="10523"/>
    <cellStyle name="Normal 16 5 2 4 3" xfId="10524"/>
    <cellStyle name="Normal 16 5 2 4 4" xfId="10525"/>
    <cellStyle name="Normal 16 5 2 5" xfId="10526"/>
    <cellStyle name="Normal 16 5 2 6" xfId="10527"/>
    <cellStyle name="Normal 16 5 2 7" xfId="10528"/>
    <cellStyle name="Normal 16 6" xfId="10529"/>
    <cellStyle name="Normal 16 6 2" xfId="10530"/>
    <cellStyle name="Normal 16 6 2 2" xfId="10531"/>
    <cellStyle name="Normal 16 6 2 2 2" xfId="10532"/>
    <cellStyle name="Normal 16 6 2 2 2 2" xfId="10533"/>
    <cellStyle name="Normal 16 6 2 2 2 3" xfId="10534"/>
    <cellStyle name="Normal 16 6 2 2 2 4" xfId="10535"/>
    <cellStyle name="Normal 16 6 2 2 3" xfId="10536"/>
    <cellStyle name="Normal 16 6 2 2 4" xfId="10537"/>
    <cellStyle name="Normal 16 6 2 2 5" xfId="10538"/>
    <cellStyle name="Normal 16 6 2 3" xfId="10539"/>
    <cellStyle name="Normal 16 6 2 4" xfId="10540"/>
    <cellStyle name="Normal 16 6 2 4 2" xfId="10541"/>
    <cellStyle name="Normal 16 6 2 4 3" xfId="10542"/>
    <cellStyle name="Normal 16 6 2 4 4" xfId="10543"/>
    <cellStyle name="Normal 16 6 2 5" xfId="10544"/>
    <cellStyle name="Normal 16 6 2 6" xfId="10545"/>
    <cellStyle name="Normal 16 6 2 7" xfId="10546"/>
    <cellStyle name="Normal 16 7" xfId="10547"/>
    <cellStyle name="Normal 16 7 2" xfId="10548"/>
    <cellStyle name="Normal 16 7 2 2" xfId="10549"/>
    <cellStyle name="Normal 16 7 2 2 2" xfId="10550"/>
    <cellStyle name="Normal 16 7 2 2 2 2" xfId="10551"/>
    <cellStyle name="Normal 16 7 2 2 2 3" xfId="10552"/>
    <cellStyle name="Normal 16 7 2 2 2 4" xfId="10553"/>
    <cellStyle name="Normal 16 7 2 2 3" xfId="10554"/>
    <cellStyle name="Normal 16 7 2 2 4" xfId="10555"/>
    <cellStyle name="Normal 16 7 2 2 5" xfId="10556"/>
    <cellStyle name="Normal 16 7 2 3" xfId="10557"/>
    <cellStyle name="Normal 16 7 2 4" xfId="10558"/>
    <cellStyle name="Normal 16 7 2 4 2" xfId="10559"/>
    <cellStyle name="Normal 16 7 2 4 3" xfId="10560"/>
    <cellStyle name="Normal 16 7 2 4 4" xfId="10561"/>
    <cellStyle name="Normal 16 7 2 5" xfId="10562"/>
    <cellStyle name="Normal 16 7 2 6" xfId="10563"/>
    <cellStyle name="Normal 16 7 2 7" xfId="10564"/>
    <cellStyle name="Normal 16 8" xfId="10565"/>
    <cellStyle name="Normal 16 8 2" xfId="10566"/>
    <cellStyle name="Normal 16 8 2 2" xfId="10567"/>
    <cellStyle name="Normal 16 8 2 2 2" xfId="10568"/>
    <cellStyle name="Normal 16 8 2 2 2 2" xfId="10569"/>
    <cellStyle name="Normal 16 8 2 2 2 3" xfId="10570"/>
    <cellStyle name="Normal 16 8 2 2 2 4" xfId="10571"/>
    <cellStyle name="Normal 16 8 2 2 3" xfId="10572"/>
    <cellStyle name="Normal 16 8 2 2 4" xfId="10573"/>
    <cellStyle name="Normal 16 8 2 2 5" xfId="10574"/>
    <cellStyle name="Normal 16 8 2 3" xfId="10575"/>
    <cellStyle name="Normal 16 8 2 4" xfId="10576"/>
    <cellStyle name="Normal 16 8 2 4 2" xfId="10577"/>
    <cellStyle name="Normal 16 8 2 4 3" xfId="10578"/>
    <cellStyle name="Normal 16 8 2 4 4" xfId="10579"/>
    <cellStyle name="Normal 16 8 2 5" xfId="10580"/>
    <cellStyle name="Normal 16 8 2 6" xfId="10581"/>
    <cellStyle name="Normal 16 8 2 7" xfId="10582"/>
    <cellStyle name="Normal 16 9" xfId="10583"/>
    <cellStyle name="Normal 16 9 2" xfId="10584"/>
    <cellStyle name="Normal 16 9 2 2" xfId="10585"/>
    <cellStyle name="Normal 16 9 2 2 2" xfId="10586"/>
    <cellStyle name="Normal 16 9 2 2 2 2" xfId="10587"/>
    <cellStyle name="Normal 16 9 2 2 2 3" xfId="10588"/>
    <cellStyle name="Normal 16 9 2 2 2 4" xfId="10589"/>
    <cellStyle name="Normal 16 9 2 2 3" xfId="10590"/>
    <cellStyle name="Normal 16 9 2 2 4" xfId="10591"/>
    <cellStyle name="Normal 16 9 2 2 5" xfId="10592"/>
    <cellStyle name="Normal 16 9 2 3" xfId="10593"/>
    <cellStyle name="Normal 16 9 2 4" xfId="10594"/>
    <cellStyle name="Normal 16 9 2 4 2" xfId="10595"/>
    <cellStyle name="Normal 16 9 2 4 3" xfId="10596"/>
    <cellStyle name="Normal 16 9 2 4 4" xfId="10597"/>
    <cellStyle name="Normal 16 9 2 5" xfId="10598"/>
    <cellStyle name="Normal 16 9 2 6" xfId="10599"/>
    <cellStyle name="Normal 16 9 2 7" xfId="10600"/>
    <cellStyle name="Normal 17" xfId="10601"/>
    <cellStyle name="Normal 17 10" xfId="10602"/>
    <cellStyle name="Normal 17 10 2" xfId="10603"/>
    <cellStyle name="Normal 17 11" xfId="10604"/>
    <cellStyle name="Normal 17 11 2" xfId="10605"/>
    <cellStyle name="Normal 17 11 2 2" xfId="10606"/>
    <cellStyle name="Normal 17 11 2 2 2" xfId="10607"/>
    <cellStyle name="Normal 17 11 2 2 2 2" xfId="10608"/>
    <cellStyle name="Normal 17 11 2 2 2 3" xfId="10609"/>
    <cellStyle name="Normal 17 11 2 2 2 4" xfId="10610"/>
    <cellStyle name="Normal 17 11 2 2 3" xfId="10611"/>
    <cellStyle name="Normal 17 11 2 2 4" xfId="10612"/>
    <cellStyle name="Normal 17 11 2 2 5" xfId="10613"/>
    <cellStyle name="Normal 17 11 2 3" xfId="10614"/>
    <cellStyle name="Normal 17 11 2 4" xfId="10615"/>
    <cellStyle name="Normal 17 11 2 4 2" xfId="10616"/>
    <cellStyle name="Normal 17 11 2 4 3" xfId="10617"/>
    <cellStyle name="Normal 17 11 2 4 4" xfId="10618"/>
    <cellStyle name="Normal 17 11 2 5" xfId="10619"/>
    <cellStyle name="Normal 17 11 2 6" xfId="10620"/>
    <cellStyle name="Normal 17 11 2 7" xfId="10621"/>
    <cellStyle name="Normal 17 12" xfId="10622"/>
    <cellStyle name="Normal 17 12 2" xfId="10623"/>
    <cellStyle name="Normal 17 13" xfId="10624"/>
    <cellStyle name="Normal 17 14" xfId="10625"/>
    <cellStyle name="Normal 17 14 2" xfId="10626"/>
    <cellStyle name="Normal 17 14 2 2" xfId="10627"/>
    <cellStyle name="Normal 17 14 2 2 2" xfId="10628"/>
    <cellStyle name="Normal 17 14 2 2 3" xfId="10629"/>
    <cellStyle name="Normal 17 14 2 2 4" xfId="10630"/>
    <cellStyle name="Normal 17 14 2 3" xfId="10631"/>
    <cellStyle name="Normal 17 14 2 4" xfId="10632"/>
    <cellStyle name="Normal 17 14 2 5" xfId="10633"/>
    <cellStyle name="Normal 17 14 3" xfId="10634"/>
    <cellStyle name="Normal 17 14 3 2" xfId="10635"/>
    <cellStyle name="Normal 17 14 3 3" xfId="10636"/>
    <cellStyle name="Normal 17 14 3 4" xfId="10637"/>
    <cellStyle name="Normal 17 14 4" xfId="10638"/>
    <cellStyle name="Normal 17 14 5" xfId="10639"/>
    <cellStyle name="Normal 17 14 6" xfId="10640"/>
    <cellStyle name="Normal 17 15" xfId="10641"/>
    <cellStyle name="Normal 17 15 2" xfId="10642"/>
    <cellStyle name="Normal 17 15 3" xfId="10643"/>
    <cellStyle name="Normal 17 15 4" xfId="10644"/>
    <cellStyle name="Normal 17 2" xfId="10645"/>
    <cellStyle name="Normal 17 2 2" xfId="10646"/>
    <cellStyle name="Normal 17 2 3" xfId="10647"/>
    <cellStyle name="Normal 17 2 3 2" xfId="10648"/>
    <cellStyle name="Normal 17 2 3 2 2" xfId="10649"/>
    <cellStyle name="Normal 17 2 3 2 2 2" xfId="10650"/>
    <cellStyle name="Normal 17 2 3 2 2 3" xfId="10651"/>
    <cellStyle name="Normal 17 2 3 2 2 4" xfId="10652"/>
    <cellStyle name="Normal 17 2 3 2 3" xfId="10653"/>
    <cellStyle name="Normal 17 2 3 2 4" xfId="10654"/>
    <cellStyle name="Normal 17 2 3 2 5" xfId="10655"/>
    <cellStyle name="Normal 17 2 3 3" xfId="10656"/>
    <cellStyle name="Normal 17 2 3 3 2" xfId="10657"/>
    <cellStyle name="Normal 17 2 3 3 3" xfId="10658"/>
    <cellStyle name="Normal 17 2 3 3 4" xfId="10659"/>
    <cellStyle name="Normal 17 2 3 4" xfId="10660"/>
    <cellStyle name="Normal 17 2 3 5" xfId="10661"/>
    <cellStyle name="Normal 17 2 3 6" xfId="10662"/>
    <cellStyle name="Normal 17 3" xfId="10663"/>
    <cellStyle name="Normal 17 3 2" xfId="10664"/>
    <cellStyle name="Normal 17 3 2 2" xfId="10665"/>
    <cellStyle name="Normal 17 3 2 2 2" xfId="10666"/>
    <cellStyle name="Normal 17 3 2 2 2 2" xfId="10667"/>
    <cellStyle name="Normal 17 3 2 2 2 3" xfId="10668"/>
    <cellStyle name="Normal 17 3 2 2 2 4" xfId="10669"/>
    <cellStyle name="Normal 17 3 2 2 3" xfId="10670"/>
    <cellStyle name="Normal 17 3 2 2 4" xfId="10671"/>
    <cellStyle name="Normal 17 3 2 2 5" xfId="10672"/>
    <cellStyle name="Normal 17 3 2 3" xfId="10673"/>
    <cellStyle name="Normal 17 3 2 4" xfId="10674"/>
    <cellStyle name="Normal 17 3 2 4 2" xfId="10675"/>
    <cellStyle name="Normal 17 3 2 4 3" xfId="10676"/>
    <cellStyle name="Normal 17 3 2 4 4" xfId="10677"/>
    <cellStyle name="Normal 17 3 2 5" xfId="10678"/>
    <cellStyle name="Normal 17 3 2 6" xfId="10679"/>
    <cellStyle name="Normal 17 3 2 7" xfId="10680"/>
    <cellStyle name="Normal 17 4" xfId="10681"/>
    <cellStyle name="Normal 17 4 2" xfId="10682"/>
    <cellStyle name="Normal 17 4 2 2" xfId="10683"/>
    <cellStyle name="Normal 17 4 2 2 2" xfId="10684"/>
    <cellStyle name="Normal 17 4 2 2 2 2" xfId="10685"/>
    <cellStyle name="Normal 17 4 2 2 2 3" xfId="10686"/>
    <cellStyle name="Normal 17 4 2 2 2 4" xfId="10687"/>
    <cellStyle name="Normal 17 4 2 2 3" xfId="10688"/>
    <cellStyle name="Normal 17 4 2 2 4" xfId="10689"/>
    <cellStyle name="Normal 17 4 2 2 5" xfId="10690"/>
    <cellStyle name="Normal 17 4 2 3" xfId="10691"/>
    <cellStyle name="Normal 17 4 2 4" xfId="10692"/>
    <cellStyle name="Normal 17 4 2 4 2" xfId="10693"/>
    <cellStyle name="Normal 17 4 2 4 3" xfId="10694"/>
    <cellStyle name="Normal 17 4 2 4 4" xfId="10695"/>
    <cellStyle name="Normal 17 4 2 5" xfId="10696"/>
    <cellStyle name="Normal 17 4 2 6" xfId="10697"/>
    <cellStyle name="Normal 17 4 2 7" xfId="10698"/>
    <cellStyle name="Normal 17 5" xfId="10699"/>
    <cellStyle name="Normal 17 5 2" xfId="10700"/>
    <cellStyle name="Normal 17 5 2 2" xfId="10701"/>
    <cellStyle name="Normal 17 5 2 2 2" xfId="10702"/>
    <cellStyle name="Normal 17 5 2 2 2 2" xfId="10703"/>
    <cellStyle name="Normal 17 5 2 2 2 3" xfId="10704"/>
    <cellStyle name="Normal 17 5 2 2 2 4" xfId="10705"/>
    <cellStyle name="Normal 17 5 2 2 3" xfId="10706"/>
    <cellStyle name="Normal 17 5 2 2 4" xfId="10707"/>
    <cellStyle name="Normal 17 5 2 2 5" xfId="10708"/>
    <cellStyle name="Normal 17 5 2 3" xfId="10709"/>
    <cellStyle name="Normal 17 5 2 4" xfId="10710"/>
    <cellStyle name="Normal 17 5 2 4 2" xfId="10711"/>
    <cellStyle name="Normal 17 5 2 4 3" xfId="10712"/>
    <cellStyle name="Normal 17 5 2 4 4" xfId="10713"/>
    <cellStyle name="Normal 17 5 2 5" xfId="10714"/>
    <cellStyle name="Normal 17 5 2 6" xfId="10715"/>
    <cellStyle name="Normal 17 5 2 7" xfId="10716"/>
    <cellStyle name="Normal 17 6" xfId="10717"/>
    <cellStyle name="Normal 17 6 2" xfId="10718"/>
    <cellStyle name="Normal 17 7" xfId="10719"/>
    <cellStyle name="Normal 17 7 2" xfId="10720"/>
    <cellStyle name="Normal 17 8" xfId="10721"/>
    <cellStyle name="Normal 17 8 2" xfId="10722"/>
    <cellStyle name="Normal 17 9" xfId="10723"/>
    <cellStyle name="Normal 17 9 2" xfId="10724"/>
    <cellStyle name="Normal 18" xfId="10725"/>
    <cellStyle name="Normal 18 10" xfId="10726"/>
    <cellStyle name="Normal 18 2" xfId="10727"/>
    <cellStyle name="Normal 18 2 2" xfId="10728"/>
    <cellStyle name="Normal 18 2 2 2" xfId="10729"/>
    <cellStyle name="Normal 18 2 2 2 2" xfId="10730"/>
    <cellStyle name="Normal 18 2 2 2 3" xfId="10731"/>
    <cellStyle name="Normal 18 2 2 2 4" xfId="10732"/>
    <cellStyle name="Normal 18 2 2 3" xfId="10733"/>
    <cellStyle name="Normal 18 2 2 4" xfId="10734"/>
    <cellStyle name="Normal 18 2 2 5" xfId="10735"/>
    <cellStyle name="Normal 18 2 3" xfId="10736"/>
    <cellStyle name="Normal 18 2 4" xfId="10737"/>
    <cellStyle name="Normal 18 2 4 2" xfId="10738"/>
    <cellStyle name="Normal 18 2 4 3" xfId="10739"/>
    <cellStyle name="Normal 18 2 4 4" xfId="10740"/>
    <cellStyle name="Normal 18 2 5" xfId="10741"/>
    <cellStyle name="Normal 18 2 6" xfId="10742"/>
    <cellStyle name="Normal 18 2 7" xfId="10743"/>
    <cellStyle name="Normal 18 3" xfId="10744"/>
    <cellStyle name="Normal 18 3 2" xfId="10745"/>
    <cellStyle name="Normal 18 3 2 2" xfId="10746"/>
    <cellStyle name="Normal 18 3 2 2 2" xfId="10747"/>
    <cellStyle name="Normal 18 3 2 2 3" xfId="10748"/>
    <cellStyle name="Normal 18 3 2 2 4" xfId="10749"/>
    <cellStyle name="Normal 18 3 2 3" xfId="10750"/>
    <cellStyle name="Normal 18 3 2 4" xfId="10751"/>
    <cellStyle name="Normal 18 3 2 5" xfId="10752"/>
    <cellStyle name="Normal 18 3 3" xfId="10753"/>
    <cellStyle name="Normal 18 3 4" xfId="10754"/>
    <cellStyle name="Normal 18 3 4 2" xfId="10755"/>
    <cellStyle name="Normal 18 3 4 3" xfId="10756"/>
    <cellStyle name="Normal 18 3 4 4" xfId="10757"/>
    <cellStyle name="Normal 18 3 5" xfId="10758"/>
    <cellStyle name="Normal 18 3 6" xfId="10759"/>
    <cellStyle name="Normal 18 3 7" xfId="10760"/>
    <cellStyle name="Normal 18 4" xfId="10761"/>
    <cellStyle name="Normal 18 4 2" xfId="10762"/>
    <cellStyle name="Normal 18 4 2 2" xfId="10763"/>
    <cellStyle name="Normal 18 4 2 2 2" xfId="10764"/>
    <cellStyle name="Normal 18 4 2 2 3" xfId="10765"/>
    <cellStyle name="Normal 18 4 2 2 4" xfId="10766"/>
    <cellStyle name="Normal 18 4 2 3" xfId="10767"/>
    <cellStyle name="Normal 18 4 2 4" xfId="10768"/>
    <cellStyle name="Normal 18 4 2 5" xfId="10769"/>
    <cellStyle name="Normal 18 4 3" xfId="10770"/>
    <cellStyle name="Normal 18 4 4" xfId="10771"/>
    <cellStyle name="Normal 18 4 4 2" xfId="10772"/>
    <cellStyle name="Normal 18 4 4 3" xfId="10773"/>
    <cellStyle name="Normal 18 4 4 4" xfId="10774"/>
    <cellStyle name="Normal 18 4 5" xfId="10775"/>
    <cellStyle name="Normal 18 4 6" xfId="10776"/>
    <cellStyle name="Normal 18 4 7" xfId="10777"/>
    <cellStyle name="Normal 18 5" xfId="10778"/>
    <cellStyle name="Normal 18 6" xfId="10779"/>
    <cellStyle name="Normal 18 7" xfId="10780"/>
    <cellStyle name="Normal 18 8" xfId="10781"/>
    <cellStyle name="Normal 18 8 2" xfId="10782"/>
    <cellStyle name="Normal 18 8 3" xfId="10783"/>
    <cellStyle name="Normal 18 8 4" xfId="10784"/>
    <cellStyle name="Normal 19" xfId="10785"/>
    <cellStyle name="Normal 19 10" xfId="10786"/>
    <cellStyle name="Normal 19 10 2" xfId="10787"/>
    <cellStyle name="Normal 19 11" xfId="10788"/>
    <cellStyle name="Normal 19 11 2" xfId="10789"/>
    <cellStyle name="Normal 19 12" xfId="10790"/>
    <cellStyle name="Normal 19 12 2" xfId="10791"/>
    <cellStyle name="Normal 19 13" xfId="10792"/>
    <cellStyle name="Normal 19 14" xfId="10793"/>
    <cellStyle name="Normal 19 14 2" xfId="10794"/>
    <cellStyle name="Normal 19 14 2 2" xfId="10795"/>
    <cellStyle name="Normal 19 14 2 2 2" xfId="10796"/>
    <cellStyle name="Normal 19 14 2 2 3" xfId="10797"/>
    <cellStyle name="Normal 19 14 2 2 4" xfId="10798"/>
    <cellStyle name="Normal 19 14 2 3" xfId="10799"/>
    <cellStyle name="Normal 19 14 2 4" xfId="10800"/>
    <cellStyle name="Normal 19 14 2 5" xfId="10801"/>
    <cellStyle name="Normal 19 14 3" xfId="10802"/>
    <cellStyle name="Normal 19 14 3 2" xfId="10803"/>
    <cellStyle name="Normal 19 14 3 3" xfId="10804"/>
    <cellStyle name="Normal 19 14 3 4" xfId="10805"/>
    <cellStyle name="Normal 19 14 4" xfId="10806"/>
    <cellStyle name="Normal 19 14 5" xfId="10807"/>
    <cellStyle name="Normal 19 14 6" xfId="10808"/>
    <cellStyle name="Normal 19 15" xfId="10809"/>
    <cellStyle name="Normal 19 15 2" xfId="10810"/>
    <cellStyle name="Normal 19 15 3" xfId="10811"/>
    <cellStyle name="Normal 19 15 4" xfId="10812"/>
    <cellStyle name="Normal 19 2" xfId="10813"/>
    <cellStyle name="Normal 19 2 2" xfId="10814"/>
    <cellStyle name="Normal 19 2 3" xfId="10815"/>
    <cellStyle name="Normal 19 2 3 2" xfId="10816"/>
    <cellStyle name="Normal 19 2 3 2 2" xfId="10817"/>
    <cellStyle name="Normal 19 2 3 2 2 2" xfId="10818"/>
    <cellStyle name="Normal 19 2 3 2 2 3" xfId="10819"/>
    <cellStyle name="Normal 19 2 3 2 2 4" xfId="10820"/>
    <cellStyle name="Normal 19 2 3 2 3" xfId="10821"/>
    <cellStyle name="Normal 19 2 3 2 4" xfId="10822"/>
    <cellStyle name="Normal 19 2 3 2 5" xfId="10823"/>
    <cellStyle name="Normal 19 2 3 3" xfId="10824"/>
    <cellStyle name="Normal 19 2 3 3 2" xfId="10825"/>
    <cellStyle name="Normal 19 2 3 3 3" xfId="10826"/>
    <cellStyle name="Normal 19 2 3 3 4" xfId="10827"/>
    <cellStyle name="Normal 19 2 3 4" xfId="10828"/>
    <cellStyle name="Normal 19 2 3 5" xfId="10829"/>
    <cellStyle name="Normal 19 2 3 6" xfId="10830"/>
    <cellStyle name="Normal 19 3" xfId="10831"/>
    <cellStyle name="Normal 19 3 2" xfId="10832"/>
    <cellStyle name="Normal 19 4" xfId="10833"/>
    <cellStyle name="Normal 19 4 2" xfId="10834"/>
    <cellStyle name="Normal 19 5" xfId="10835"/>
    <cellStyle name="Normal 19 5 2" xfId="10836"/>
    <cellStyle name="Normal 19 6" xfId="10837"/>
    <cellStyle name="Normal 19 6 2" xfId="10838"/>
    <cellStyle name="Normal 19 7" xfId="10839"/>
    <cellStyle name="Normal 19 7 2" xfId="10840"/>
    <cellStyle name="Normal 19 7 2 2" xfId="10841"/>
    <cellStyle name="Normal 19 7 2 2 2" xfId="10842"/>
    <cellStyle name="Normal 19 7 2 2 2 2" xfId="10843"/>
    <cellStyle name="Normal 19 7 2 2 2 3" xfId="10844"/>
    <cellStyle name="Normal 19 7 2 2 2 4" xfId="10845"/>
    <cellStyle name="Normal 19 7 2 2 3" xfId="10846"/>
    <cellStyle name="Normal 19 7 2 2 4" xfId="10847"/>
    <cellStyle name="Normal 19 7 2 2 5" xfId="10848"/>
    <cellStyle name="Normal 19 7 2 3" xfId="10849"/>
    <cellStyle name="Normal 19 7 2 4" xfId="10850"/>
    <cellStyle name="Normal 19 7 2 4 2" xfId="10851"/>
    <cellStyle name="Normal 19 7 2 4 3" xfId="10852"/>
    <cellStyle name="Normal 19 7 2 4 4" xfId="10853"/>
    <cellStyle name="Normal 19 7 2 5" xfId="10854"/>
    <cellStyle name="Normal 19 7 2 6" xfId="10855"/>
    <cellStyle name="Normal 19 7 2 7" xfId="10856"/>
    <cellStyle name="Normal 19 8" xfId="10857"/>
    <cellStyle name="Normal 19 8 2" xfId="10858"/>
    <cellStyle name="Normal 19 9" xfId="10859"/>
    <cellStyle name="Normal 19 9 2" xfId="10860"/>
    <cellStyle name="Normal 2" xfId="11"/>
    <cellStyle name="Normal 2 10" xfId="10861"/>
    <cellStyle name="Normal 2 10 10" xfId="10862"/>
    <cellStyle name="Normal 2 10 2" xfId="10863"/>
    <cellStyle name="Normal 2 10 2 2" xfId="4"/>
    <cellStyle name="Normal 2 10 2 3" xfId="10864"/>
    <cellStyle name="Normal 2 10 3" xfId="10865"/>
    <cellStyle name="Normal 2 10 3 2" xfId="10866"/>
    <cellStyle name="Normal 2 10 3 2 2" xfId="10867"/>
    <cellStyle name="Normal 2 10 3 2 2 2" xfId="10868"/>
    <cellStyle name="Normal 2 10 3 2 2 3" xfId="10869"/>
    <cellStyle name="Normal 2 10 3 2 2 4" xfId="10870"/>
    <cellStyle name="Normal 2 10 3 2 3" xfId="10871"/>
    <cellStyle name="Normal 2 10 3 2 4" xfId="10872"/>
    <cellStyle name="Normal 2 10 3 2 5" xfId="10873"/>
    <cellStyle name="Normal 2 10 3 3" xfId="10874"/>
    <cellStyle name="Normal 2 10 3 4" xfId="10875"/>
    <cellStyle name="Normal 2 10 3 4 2" xfId="10876"/>
    <cellStyle name="Normal 2 10 3 4 3" xfId="10877"/>
    <cellStyle name="Normal 2 10 3 4 4" xfId="10878"/>
    <cellStyle name="Normal 2 10 3 5" xfId="10879"/>
    <cellStyle name="Normal 2 10 3 6" xfId="10880"/>
    <cellStyle name="Normal 2 10 3 7" xfId="10881"/>
    <cellStyle name="Normal 2 10 4" xfId="10882"/>
    <cellStyle name="Normal 2 10 4 2" xfId="10883"/>
    <cellStyle name="Normal 2 10 4 2 2" xfId="10884"/>
    <cellStyle name="Normal 2 10 4 2 2 2" xfId="10885"/>
    <cellStyle name="Normal 2 10 4 2 2 3" xfId="10886"/>
    <cellStyle name="Normal 2 10 4 2 2 4" xfId="10887"/>
    <cellStyle name="Normal 2 10 4 2 3" xfId="10888"/>
    <cellStyle name="Normal 2 10 4 2 4" xfId="10889"/>
    <cellStyle name="Normal 2 10 4 2 5" xfId="10890"/>
    <cellStyle name="Normal 2 10 4 3" xfId="10891"/>
    <cellStyle name="Normal 2 10 4 3 2" xfId="10892"/>
    <cellStyle name="Normal 2 10 4 3 3" xfId="10893"/>
    <cellStyle name="Normal 2 10 4 3 4" xfId="10894"/>
    <cellStyle name="Normal 2 10 4 4" xfId="10895"/>
    <cellStyle name="Normal 2 10 4 5" xfId="10896"/>
    <cellStyle name="Normal 2 10 4 6" xfId="10897"/>
    <cellStyle name="Normal 2 11" xfId="10898"/>
    <cellStyle name="Normal 2 11 2" xfId="10899"/>
    <cellStyle name="Normal 2 11 2 2" xfId="10900"/>
    <cellStyle name="Normal 2 11 3" xfId="10901"/>
    <cellStyle name="Normal 2 12" xfId="10902"/>
    <cellStyle name="Normal 2 12 2" xfId="10903"/>
    <cellStyle name="Normal 2 12 2 2" xfId="10904"/>
    <cellStyle name="Normal 2 12 3" xfId="10905"/>
    <cellStyle name="Normal 2 13" xfId="10906"/>
    <cellStyle name="Normal 2 13 2" xfId="10907"/>
    <cellStyle name="Normal 2 13 2 2" xfId="10908"/>
    <cellStyle name="Normal 2 13 2 2 2" xfId="10909"/>
    <cellStyle name="Normal 2 13 2 2 2 2" xfId="10910"/>
    <cellStyle name="Normal 2 13 2 2 2 3" xfId="10911"/>
    <cellStyle name="Normal 2 13 2 2 2 4" xfId="10912"/>
    <cellStyle name="Normal 2 13 2 2 3" xfId="10913"/>
    <cellStyle name="Normal 2 13 2 2 4" xfId="10914"/>
    <cellStyle name="Normal 2 13 2 2 5" xfId="10915"/>
    <cellStyle name="Normal 2 13 2 3" xfId="10916"/>
    <cellStyle name="Normal 2 13 2 4" xfId="10917"/>
    <cellStyle name="Normal 2 13 2 4 2" xfId="10918"/>
    <cellStyle name="Normal 2 13 2 4 3" xfId="10919"/>
    <cellStyle name="Normal 2 13 2 4 4" xfId="10920"/>
    <cellStyle name="Normal 2 13 2 5" xfId="10921"/>
    <cellStyle name="Normal 2 13 2 6" xfId="10922"/>
    <cellStyle name="Normal 2 13 2 7" xfId="10923"/>
    <cellStyle name="Normal 2 14" xfId="10924"/>
    <cellStyle name="Normal 2 14 2" xfId="10925"/>
    <cellStyle name="Normal 2 15" xfId="10926"/>
    <cellStyle name="Normal 2 15 2" xfId="10927"/>
    <cellStyle name="Normal 2 16" xfId="10928"/>
    <cellStyle name="Normal 2 16 2" xfId="10929"/>
    <cellStyle name="Normal 2 17" xfId="10930"/>
    <cellStyle name="Normal 2 17 2" xfId="10931"/>
    <cellStyle name="Normal 2 18" xfId="10932"/>
    <cellStyle name="Normal 2 18 2" xfId="10933"/>
    <cellStyle name="Normal 2 19" xfId="10934"/>
    <cellStyle name="Normal 2 19 2" xfId="10935"/>
    <cellStyle name="Normal 2 2" xfId="5"/>
    <cellStyle name="Normal 2 2 10" xfId="10936"/>
    <cellStyle name="Normal 2 2 10 2" xfId="10937"/>
    <cellStyle name="Normal 2 2 10 2 2" xfId="10938"/>
    <cellStyle name="Normal 2 2 10 2 3" xfId="10939"/>
    <cellStyle name="Normal 2 2 10 2 3 2" xfId="10940"/>
    <cellStyle name="Normal 2 2 10 2 3 3" xfId="10941"/>
    <cellStyle name="Normal 2 2 10 2 3 4" xfId="10942"/>
    <cellStyle name="Normal 2 2 10 2 4" xfId="10943"/>
    <cellStyle name="Normal 2 2 10 2 5" xfId="10944"/>
    <cellStyle name="Normal 2 2 10 2 6" xfId="10945"/>
    <cellStyle name="Normal 2 2 10 3" xfId="10946"/>
    <cellStyle name="Normal 2 2 10 3 2" xfId="10947"/>
    <cellStyle name="Normal 2 2 10 3 3" xfId="10948"/>
    <cellStyle name="Normal 2 2 10 3 4" xfId="10949"/>
    <cellStyle name="Normal 2 2 10 4" xfId="10950"/>
    <cellStyle name="Normal 2 2 10 5" xfId="10951"/>
    <cellStyle name="Normal 2 2 10 6" xfId="10952"/>
    <cellStyle name="Normal 2 2 100" xfId="10953"/>
    <cellStyle name="Normal 2 2 101" xfId="10954"/>
    <cellStyle name="Normal 2 2 102" xfId="10955"/>
    <cellStyle name="Normal 2 2 103" xfId="10956"/>
    <cellStyle name="Normal 2 2 104" xfId="10957"/>
    <cellStyle name="Normal 2 2 105" xfId="10958"/>
    <cellStyle name="Normal 2 2 106" xfId="10959"/>
    <cellStyle name="Normal 2 2 107" xfId="10960"/>
    <cellStyle name="Normal 2 2 11" xfId="10961"/>
    <cellStyle name="Normal 2 2 11 2" xfId="10962"/>
    <cellStyle name="Normal 2 2 11 2 2" xfId="10963"/>
    <cellStyle name="Normal 2 2 11 2 3" xfId="10964"/>
    <cellStyle name="Normal 2 2 11 2 3 2" xfId="10965"/>
    <cellStyle name="Normal 2 2 11 2 3 3" xfId="10966"/>
    <cellStyle name="Normal 2 2 11 2 3 4" xfId="10967"/>
    <cellStyle name="Normal 2 2 11 2 4" xfId="10968"/>
    <cellStyle name="Normal 2 2 11 2 5" xfId="10969"/>
    <cellStyle name="Normal 2 2 11 2 6" xfId="10970"/>
    <cellStyle name="Normal 2 2 11 3" xfId="10971"/>
    <cellStyle name="Normal 2 2 11 3 2" xfId="10972"/>
    <cellStyle name="Normal 2 2 11 3 3" xfId="10973"/>
    <cellStyle name="Normal 2 2 11 3 4" xfId="10974"/>
    <cellStyle name="Normal 2 2 11 4" xfId="10975"/>
    <cellStyle name="Normal 2 2 11 5" xfId="10976"/>
    <cellStyle name="Normal 2 2 11 6" xfId="10977"/>
    <cellStyle name="Normal 2 2 12" xfId="10978"/>
    <cellStyle name="Normal 2 2 12 2" xfId="10979"/>
    <cellStyle name="Normal 2 2 13" xfId="10980"/>
    <cellStyle name="Normal 2 2 13 2" xfId="10981"/>
    <cellStyle name="Normal 2 2 13 2 2" xfId="10982"/>
    <cellStyle name="Normal 2 2 13 2 3" xfId="10983"/>
    <cellStyle name="Normal 2 2 13 2 3 2" xfId="10984"/>
    <cellStyle name="Normal 2 2 13 2 3 3" xfId="10985"/>
    <cellStyle name="Normal 2 2 13 2 3 4" xfId="10986"/>
    <cellStyle name="Normal 2 2 13 2 4" xfId="10987"/>
    <cellStyle name="Normal 2 2 13 2 5" xfId="10988"/>
    <cellStyle name="Normal 2 2 13 2 6" xfId="10989"/>
    <cellStyle name="Normal 2 2 13 3" xfId="10990"/>
    <cellStyle name="Normal 2 2 13 3 2" xfId="10991"/>
    <cellStyle name="Normal 2 2 13 3 3" xfId="10992"/>
    <cellStyle name="Normal 2 2 13 3 4" xfId="10993"/>
    <cellStyle name="Normal 2 2 13 4" xfId="10994"/>
    <cellStyle name="Normal 2 2 13 5" xfId="10995"/>
    <cellStyle name="Normal 2 2 13 6" xfId="10996"/>
    <cellStyle name="Normal 2 2 14" xfId="10997"/>
    <cellStyle name="Normal 2 2 14 2" xfId="10998"/>
    <cellStyle name="Normal 2 2 14 2 2" xfId="10999"/>
    <cellStyle name="Normal 2 2 14 2 3" xfId="11000"/>
    <cellStyle name="Normal 2 2 14 2 3 2" xfId="11001"/>
    <cellStyle name="Normal 2 2 14 2 3 3" xfId="11002"/>
    <cellStyle name="Normal 2 2 14 2 3 4" xfId="11003"/>
    <cellStyle name="Normal 2 2 14 2 4" xfId="11004"/>
    <cellStyle name="Normal 2 2 14 2 5" xfId="11005"/>
    <cellStyle name="Normal 2 2 14 2 6" xfId="11006"/>
    <cellStyle name="Normal 2 2 14 3" xfId="11007"/>
    <cellStyle name="Normal 2 2 14 3 2" xfId="11008"/>
    <cellStyle name="Normal 2 2 14 3 3" xfId="11009"/>
    <cellStyle name="Normal 2 2 14 3 4" xfId="11010"/>
    <cellStyle name="Normal 2 2 14 4" xfId="11011"/>
    <cellStyle name="Normal 2 2 14 5" xfId="11012"/>
    <cellStyle name="Normal 2 2 14 6" xfId="11013"/>
    <cellStyle name="Normal 2 2 15" xfId="11014"/>
    <cellStyle name="Normal 2 2 15 2" xfId="11015"/>
    <cellStyle name="Normal 2 2 15 2 2" xfId="11016"/>
    <cellStyle name="Normal 2 2 15 2 3" xfId="11017"/>
    <cellStyle name="Normal 2 2 15 2 3 2" xfId="11018"/>
    <cellStyle name="Normal 2 2 15 2 3 3" xfId="11019"/>
    <cellStyle name="Normal 2 2 15 2 3 4" xfId="11020"/>
    <cellStyle name="Normal 2 2 15 2 4" xfId="11021"/>
    <cellStyle name="Normal 2 2 15 2 5" xfId="11022"/>
    <cellStyle name="Normal 2 2 15 2 6" xfId="11023"/>
    <cellStyle name="Normal 2 2 15 3" xfId="11024"/>
    <cellStyle name="Normal 2 2 15 3 2" xfId="11025"/>
    <cellStyle name="Normal 2 2 15 3 3" xfId="11026"/>
    <cellStyle name="Normal 2 2 15 3 4" xfId="11027"/>
    <cellStyle name="Normal 2 2 15 4" xfId="11028"/>
    <cellStyle name="Normal 2 2 15 5" xfId="11029"/>
    <cellStyle name="Normal 2 2 15 6" xfId="11030"/>
    <cellStyle name="Normal 2 2 16" xfId="11031"/>
    <cellStyle name="Normal 2 2 16 2" xfId="11032"/>
    <cellStyle name="Normal 2 2 17" xfId="11033"/>
    <cellStyle name="Normal 2 2 17 2" xfId="11034"/>
    <cellStyle name="Normal 2 2 17 2 2" xfId="11035"/>
    <cellStyle name="Normal 2 2 17 2 3" xfId="11036"/>
    <cellStyle name="Normal 2 2 17 2 3 2" xfId="11037"/>
    <cellStyle name="Normal 2 2 17 2 3 3" xfId="11038"/>
    <cellStyle name="Normal 2 2 17 2 3 4" xfId="11039"/>
    <cellStyle name="Normal 2 2 17 2 4" xfId="11040"/>
    <cellStyle name="Normal 2 2 17 2 5" xfId="11041"/>
    <cellStyle name="Normal 2 2 17 2 6" xfId="11042"/>
    <cellStyle name="Normal 2 2 17 3" xfId="11043"/>
    <cellStyle name="Normal 2 2 17 3 2" xfId="11044"/>
    <cellStyle name="Normal 2 2 17 3 3" xfId="11045"/>
    <cellStyle name="Normal 2 2 17 3 4" xfId="11046"/>
    <cellStyle name="Normal 2 2 17 4" xfId="11047"/>
    <cellStyle name="Normal 2 2 17 5" xfId="11048"/>
    <cellStyle name="Normal 2 2 17 6" xfId="11049"/>
    <cellStyle name="Normal 2 2 18" xfId="11050"/>
    <cellStyle name="Normal 2 2 18 2" xfId="11051"/>
    <cellStyle name="Normal 2 2 18 2 2" xfId="11052"/>
    <cellStyle name="Normal 2 2 18 2 3" xfId="11053"/>
    <cellStyle name="Normal 2 2 18 2 3 2" xfId="11054"/>
    <cellStyle name="Normal 2 2 18 2 3 3" xfId="11055"/>
    <cellStyle name="Normal 2 2 18 2 3 4" xfId="11056"/>
    <cellStyle name="Normal 2 2 18 2 4" xfId="11057"/>
    <cellStyle name="Normal 2 2 18 2 5" xfId="11058"/>
    <cellStyle name="Normal 2 2 18 2 6" xfId="11059"/>
    <cellStyle name="Normal 2 2 18 3" xfId="11060"/>
    <cellStyle name="Normal 2 2 18 3 2" xfId="11061"/>
    <cellStyle name="Normal 2 2 18 3 3" xfId="11062"/>
    <cellStyle name="Normal 2 2 18 3 4" xfId="11063"/>
    <cellStyle name="Normal 2 2 18 4" xfId="11064"/>
    <cellStyle name="Normal 2 2 18 5" xfId="11065"/>
    <cellStyle name="Normal 2 2 18 6" xfId="11066"/>
    <cellStyle name="Normal 2 2 19" xfId="11067"/>
    <cellStyle name="Normal 2 2 19 2" xfId="11068"/>
    <cellStyle name="Normal 2 2 19 2 2" xfId="11069"/>
    <cellStyle name="Normal 2 2 19 2 3" xfId="11070"/>
    <cellStyle name="Normal 2 2 19 2 3 2" xfId="11071"/>
    <cellStyle name="Normal 2 2 19 2 3 3" xfId="11072"/>
    <cellStyle name="Normal 2 2 19 2 3 4" xfId="11073"/>
    <cellStyle name="Normal 2 2 19 2 4" xfId="11074"/>
    <cellStyle name="Normal 2 2 19 2 5" xfId="11075"/>
    <cellStyle name="Normal 2 2 19 2 6" xfId="11076"/>
    <cellStyle name="Normal 2 2 19 3" xfId="11077"/>
    <cellStyle name="Normal 2 2 19 3 2" xfId="11078"/>
    <cellStyle name="Normal 2 2 19 3 3" xfId="11079"/>
    <cellStyle name="Normal 2 2 19 3 4" xfId="11080"/>
    <cellStyle name="Normal 2 2 19 4" xfId="11081"/>
    <cellStyle name="Normal 2 2 19 5" xfId="11082"/>
    <cellStyle name="Normal 2 2 19 6" xfId="11083"/>
    <cellStyle name="Normal 2 2 2" xfId="11084"/>
    <cellStyle name="Normal 2 2 2 10" xfId="11085"/>
    <cellStyle name="Normal 2 2 2 11" xfId="11086"/>
    <cellStyle name="Normal 2 2 2 12" xfId="11087"/>
    <cellStyle name="Normal 2 2 2 13" xfId="11088"/>
    <cellStyle name="Normal 2 2 2 14" xfId="11089"/>
    <cellStyle name="Normal 2 2 2 15" xfId="11090"/>
    <cellStyle name="Normal 2 2 2 16" xfId="11091"/>
    <cellStyle name="Normal 2 2 2 17" xfId="11092"/>
    <cellStyle name="Normal 2 2 2 18" xfId="11093"/>
    <cellStyle name="Normal 2 2 2 18 2" xfId="11094"/>
    <cellStyle name="Normal 2 2 2 18 2 2" xfId="11095"/>
    <cellStyle name="Normal 2 2 2 18 2 2 2" xfId="11096"/>
    <cellStyle name="Normal 2 2 2 18 2 2 3" xfId="11097"/>
    <cellStyle name="Normal 2 2 2 18 2 2 4" xfId="11098"/>
    <cellStyle name="Normal 2 2 2 18 2 3" xfId="11099"/>
    <cellStyle name="Normal 2 2 2 18 2 4" xfId="11100"/>
    <cellStyle name="Normal 2 2 2 18 2 5" xfId="11101"/>
    <cellStyle name="Normal 2 2 2 18 3" xfId="11102"/>
    <cellStyle name="Normal 2 2 2 18 4" xfId="11103"/>
    <cellStyle name="Normal 2 2 2 18 4 2" xfId="11104"/>
    <cellStyle name="Normal 2 2 2 18 4 3" xfId="11105"/>
    <cellStyle name="Normal 2 2 2 18 4 4" xfId="11106"/>
    <cellStyle name="Normal 2 2 2 18 5" xfId="11107"/>
    <cellStyle name="Normal 2 2 2 18 6" xfId="11108"/>
    <cellStyle name="Normal 2 2 2 18 7" xfId="11109"/>
    <cellStyle name="Normal 2 2 2 19" xfId="11110"/>
    <cellStyle name="Normal 2 2 2 19 2" xfId="11111"/>
    <cellStyle name="Normal 2 2 2 2" xfId="11112"/>
    <cellStyle name="Normal 2 2 2 2 2" xfId="11113"/>
    <cellStyle name="Normal 2 2 2 2 3" xfId="11114"/>
    <cellStyle name="Normal 2 2 2 2 3 2" xfId="11115"/>
    <cellStyle name="Normal 2 2 2 2 3 2 2" xfId="11116"/>
    <cellStyle name="Normal 2 2 2 2 3 2 2 2" xfId="11117"/>
    <cellStyle name="Normal 2 2 2 2 3 2 2 3" xfId="11118"/>
    <cellStyle name="Normal 2 2 2 2 3 2 2 4" xfId="11119"/>
    <cellStyle name="Normal 2 2 2 2 3 2 3" xfId="11120"/>
    <cellStyle name="Normal 2 2 2 2 3 2 4" xfId="11121"/>
    <cellStyle name="Normal 2 2 2 2 3 2 5" xfId="11122"/>
    <cellStyle name="Normal 2 2 2 2 3 3" xfId="11123"/>
    <cellStyle name="Normal 2 2 2 2 3 3 2" xfId="11124"/>
    <cellStyle name="Normal 2 2 2 2 3 3 3" xfId="11125"/>
    <cellStyle name="Normal 2 2 2 2 3 3 4" xfId="11126"/>
    <cellStyle name="Normal 2 2 2 2 3 4" xfId="11127"/>
    <cellStyle name="Normal 2 2 2 2 3 5" xfId="11128"/>
    <cellStyle name="Normal 2 2 2 2 3 6" xfId="11129"/>
    <cellStyle name="Normal 2 2 2 2 4" xfId="11130"/>
    <cellStyle name="Normal 2 2 2 2 4 2" xfId="11131"/>
    <cellStyle name="Normal 2 2 2 2 4 2 2" xfId="11132"/>
    <cellStyle name="Normal 2 2 2 2 4 2 3" xfId="11133"/>
    <cellStyle name="Normal 2 2 2 2 4 2 4" xfId="11134"/>
    <cellStyle name="Normal 2 2 2 2 5" xfId="11135"/>
    <cellStyle name="Normal 2 2 2 2 5 2" xfId="11136"/>
    <cellStyle name="Normal 2 2 2 2 5 2 2" xfId="11137"/>
    <cellStyle name="Normal 2 2 2 2 5 2 2 2" xfId="11138"/>
    <cellStyle name="Normal 2 2 2 2 5 2 2 3" xfId="11139"/>
    <cellStyle name="Normal 2 2 2 2 5 2 2 4" xfId="11140"/>
    <cellStyle name="Normal 2 2 2 2 5 2 3" xfId="11141"/>
    <cellStyle name="Normal 2 2 2 2 5 2 4" xfId="11142"/>
    <cellStyle name="Normal 2 2 2 2 5 2 5" xfId="11143"/>
    <cellStyle name="Normal 2 2 2 2 5 3" xfId="11144"/>
    <cellStyle name="Normal 2 2 2 2 5 3 2" xfId="11145"/>
    <cellStyle name="Normal 2 2 2 2 5 3 3" xfId="11146"/>
    <cellStyle name="Normal 2 2 2 2 5 3 4" xfId="11147"/>
    <cellStyle name="Normal 2 2 2 2 5 4" xfId="11148"/>
    <cellStyle name="Normal 2 2 2 2 5 5" xfId="11149"/>
    <cellStyle name="Normal 2 2 2 2 5 6" xfId="11150"/>
    <cellStyle name="Normal 2 2 2 2 6" xfId="11151"/>
    <cellStyle name="Normal 2 2 2 2 6 2" xfId="11152"/>
    <cellStyle name="Normal 2 2 2 2 6 2 2" xfId="11153"/>
    <cellStyle name="Normal 2 2 2 2 6 2 3" xfId="11154"/>
    <cellStyle name="Normal 2 2 2 2 6 2 4" xfId="11155"/>
    <cellStyle name="Normal 2 2 2 2 7" xfId="11156"/>
    <cellStyle name="Normal 2 2 2 20" xfId="11157"/>
    <cellStyle name="Normal 2 2 2 20 2" xfId="11158"/>
    <cellStyle name="Normal 2 2 2 20 2 2" xfId="11159"/>
    <cellStyle name="Normal 2 2 2 20 2 2 2" xfId="11160"/>
    <cellStyle name="Normal 2 2 2 20 2 2 3" xfId="11161"/>
    <cellStyle name="Normal 2 2 2 20 2 2 4" xfId="11162"/>
    <cellStyle name="Normal 2 2 2 20 2 3" xfId="11163"/>
    <cellStyle name="Normal 2 2 2 20 2 4" xfId="11164"/>
    <cellStyle name="Normal 2 2 2 20 2 5" xfId="11165"/>
    <cellStyle name="Normal 2 2 2 20 3" xfId="11166"/>
    <cellStyle name="Normal 2 2 2 20 4" xfId="11167"/>
    <cellStyle name="Normal 2 2 2 20 4 2" xfId="11168"/>
    <cellStyle name="Normal 2 2 2 20 4 3" xfId="11169"/>
    <cellStyle name="Normal 2 2 2 20 4 4" xfId="11170"/>
    <cellStyle name="Normal 2 2 2 20 5" xfId="11171"/>
    <cellStyle name="Normal 2 2 2 20 6" xfId="11172"/>
    <cellStyle name="Normal 2 2 2 20 7" xfId="11173"/>
    <cellStyle name="Normal 2 2 2 21" xfId="11174"/>
    <cellStyle name="Normal 2 2 2 21 2" xfId="11175"/>
    <cellStyle name="Normal 2 2 2 21 2 2" xfId="11176"/>
    <cellStyle name="Normal 2 2 2 21 2 2 2" xfId="11177"/>
    <cellStyle name="Normal 2 2 2 21 2 2 3" xfId="11178"/>
    <cellStyle name="Normal 2 2 2 21 2 2 4" xfId="11179"/>
    <cellStyle name="Normal 2 2 2 21 2 3" xfId="11180"/>
    <cellStyle name="Normal 2 2 2 21 2 4" xfId="11181"/>
    <cellStyle name="Normal 2 2 2 21 2 5" xfId="11182"/>
    <cellStyle name="Normal 2 2 2 21 3" xfId="11183"/>
    <cellStyle name="Normal 2 2 2 21 4" xfId="11184"/>
    <cellStyle name="Normal 2 2 2 21 4 2" xfId="11185"/>
    <cellStyle name="Normal 2 2 2 21 4 3" xfId="11186"/>
    <cellStyle name="Normal 2 2 2 21 4 4" xfId="11187"/>
    <cellStyle name="Normal 2 2 2 21 5" xfId="11188"/>
    <cellStyle name="Normal 2 2 2 21 6" xfId="11189"/>
    <cellStyle name="Normal 2 2 2 21 7" xfId="11190"/>
    <cellStyle name="Normal 2 2 2 22" xfId="11191"/>
    <cellStyle name="Normal 2 2 2 22 2" xfId="11192"/>
    <cellStyle name="Normal 2 2 2 22 3" xfId="11193"/>
    <cellStyle name="Normal 2 2 2 22 4" xfId="11194"/>
    <cellStyle name="Normal 2 2 2 3" xfId="11195"/>
    <cellStyle name="Normal 2 2 2 3 2" xfId="11196"/>
    <cellStyle name="Normal 2 2 2 3 3" xfId="11197"/>
    <cellStyle name="Normal 2 2 2 3 4" xfId="11198"/>
    <cellStyle name="Normal 2 2 2 4" xfId="11199"/>
    <cellStyle name="Normal 2 2 2 4 2" xfId="11200"/>
    <cellStyle name="Normal 2 2 2 5" xfId="11201"/>
    <cellStyle name="Normal 2 2 2 5 2" xfId="11202"/>
    <cellStyle name="Normal 2 2 2 6" xfId="11203"/>
    <cellStyle name="Normal 2 2 2 6 10" xfId="11204"/>
    <cellStyle name="Normal 2 2 2 6 10 2" xfId="11205"/>
    <cellStyle name="Normal 2 2 2 6 10 3" xfId="11206"/>
    <cellStyle name="Normal 2 2 2 6 10 4" xfId="11207"/>
    <cellStyle name="Normal 2 2 2 6 11" xfId="11208"/>
    <cellStyle name="Normal 2 2 2 6 12" xfId="11209"/>
    <cellStyle name="Normal 2 2 2 6 13" xfId="11210"/>
    <cellStyle name="Normal 2 2 2 6 2" xfId="11211"/>
    <cellStyle name="Normal 2 2 2 6 2 2" xfId="11212"/>
    <cellStyle name="Normal 2 2 2 6 2 2 2" xfId="11213"/>
    <cellStyle name="Normal 2 2 2 6 2 2 3" xfId="11214"/>
    <cellStyle name="Normal 2 2 2 6 2 2 3 2" xfId="11215"/>
    <cellStyle name="Normal 2 2 2 6 2 2 3 2 2" xfId="11216"/>
    <cellStyle name="Normal 2 2 2 6 2 2 3 2 3" xfId="11217"/>
    <cellStyle name="Normal 2 2 2 6 2 2 3 2 4" xfId="11218"/>
    <cellStyle name="Normal 2 2 2 6 2 2 3 3" xfId="11219"/>
    <cellStyle name="Normal 2 2 2 6 2 2 3 4" xfId="11220"/>
    <cellStyle name="Normal 2 2 2 6 2 2 3 5" xfId="11221"/>
    <cellStyle name="Normal 2 2 2 6 2 2 4" xfId="11222"/>
    <cellStyle name="Normal 2 2 2 6 2 2 4 2" xfId="11223"/>
    <cellStyle name="Normal 2 2 2 6 2 2 4 3" xfId="11224"/>
    <cellStyle name="Normal 2 2 2 6 2 2 4 4" xfId="11225"/>
    <cellStyle name="Normal 2 2 2 6 2 2 5" xfId="11226"/>
    <cellStyle name="Normal 2 2 2 6 2 2 6" xfId="11227"/>
    <cellStyle name="Normal 2 2 2 6 2 2 7" xfId="11228"/>
    <cellStyle name="Normal 2 2 2 6 2 3" xfId="11229"/>
    <cellStyle name="Normal 2 2 2 6 2 4" xfId="11230"/>
    <cellStyle name="Normal 2 2 2 6 2 5" xfId="11231"/>
    <cellStyle name="Normal 2 2 2 6 2 6" xfId="11232"/>
    <cellStyle name="Normal 2 2 2 6 2 7" xfId="11233"/>
    <cellStyle name="Normal 2 2 2 6 2 8" xfId="11234"/>
    <cellStyle name="Normal 2 2 2 6 3" xfId="11235"/>
    <cellStyle name="Normal 2 2 2 6 3 2" xfId="11236"/>
    <cellStyle name="Normal 2 2 2 6 3 2 2" xfId="11237"/>
    <cellStyle name="Normal 2 2 2 6 3 2 2 2" xfId="11238"/>
    <cellStyle name="Normal 2 2 2 6 3 2 2 2 2" xfId="11239"/>
    <cellStyle name="Normal 2 2 2 6 3 2 2 2 3" xfId="11240"/>
    <cellStyle name="Normal 2 2 2 6 3 2 2 2 4" xfId="11241"/>
    <cellStyle name="Normal 2 2 2 6 3 2 2 3" xfId="11242"/>
    <cellStyle name="Normal 2 2 2 6 3 2 2 4" xfId="11243"/>
    <cellStyle name="Normal 2 2 2 6 3 2 2 5" xfId="11244"/>
    <cellStyle name="Normal 2 2 2 6 3 2 3" xfId="11245"/>
    <cellStyle name="Normal 2 2 2 6 3 2 3 2" xfId="11246"/>
    <cellStyle name="Normal 2 2 2 6 3 2 3 3" xfId="11247"/>
    <cellStyle name="Normal 2 2 2 6 3 2 3 4" xfId="11248"/>
    <cellStyle name="Normal 2 2 2 6 3 2 4" xfId="11249"/>
    <cellStyle name="Normal 2 2 2 6 3 2 5" xfId="11250"/>
    <cellStyle name="Normal 2 2 2 6 3 2 6" xfId="11251"/>
    <cellStyle name="Normal 2 2 2 6 4" xfId="11252"/>
    <cellStyle name="Normal 2 2 2 6 4 2" xfId="11253"/>
    <cellStyle name="Normal 2 2 2 6 4 2 2" xfId="11254"/>
    <cellStyle name="Normal 2 2 2 6 4 2 2 2" xfId="11255"/>
    <cellStyle name="Normal 2 2 2 6 4 2 2 3" xfId="11256"/>
    <cellStyle name="Normal 2 2 2 6 4 2 2 4" xfId="11257"/>
    <cellStyle name="Normal 2 2 2 6 4 2 3" xfId="11258"/>
    <cellStyle name="Normal 2 2 2 6 4 2 4" xfId="11259"/>
    <cellStyle name="Normal 2 2 2 6 4 2 5" xfId="11260"/>
    <cellStyle name="Normal 2 2 2 6 4 3" xfId="11261"/>
    <cellStyle name="Normal 2 2 2 6 4 3 2" xfId="11262"/>
    <cellStyle name="Normal 2 2 2 6 4 3 3" xfId="11263"/>
    <cellStyle name="Normal 2 2 2 6 4 3 4" xfId="11264"/>
    <cellStyle name="Normal 2 2 2 6 4 4" xfId="11265"/>
    <cellStyle name="Normal 2 2 2 6 4 5" xfId="11266"/>
    <cellStyle name="Normal 2 2 2 6 4 6" xfId="11267"/>
    <cellStyle name="Normal 2 2 2 6 5" xfId="11268"/>
    <cellStyle name="Normal 2 2 2 6 5 2" xfId="11269"/>
    <cellStyle name="Normal 2 2 2 6 5 2 2" xfId="11270"/>
    <cellStyle name="Normal 2 2 2 6 5 2 2 2" xfId="11271"/>
    <cellStyle name="Normal 2 2 2 6 5 2 2 3" xfId="11272"/>
    <cellStyle name="Normal 2 2 2 6 5 2 2 4" xfId="11273"/>
    <cellStyle name="Normal 2 2 2 6 5 2 3" xfId="11274"/>
    <cellStyle name="Normal 2 2 2 6 5 2 4" xfId="11275"/>
    <cellStyle name="Normal 2 2 2 6 5 2 5" xfId="11276"/>
    <cellStyle name="Normal 2 2 2 6 5 3" xfId="11277"/>
    <cellStyle name="Normal 2 2 2 6 5 3 2" xfId="11278"/>
    <cellStyle name="Normal 2 2 2 6 5 3 3" xfId="11279"/>
    <cellStyle name="Normal 2 2 2 6 5 3 4" xfId="11280"/>
    <cellStyle name="Normal 2 2 2 6 5 4" xfId="11281"/>
    <cellStyle name="Normal 2 2 2 6 5 5" xfId="11282"/>
    <cellStyle name="Normal 2 2 2 6 5 6" xfId="11283"/>
    <cellStyle name="Normal 2 2 2 6 6" xfId="11284"/>
    <cellStyle name="Normal 2 2 2 6 6 2" xfId="11285"/>
    <cellStyle name="Normal 2 2 2 6 6 2 2" xfId="11286"/>
    <cellStyle name="Normal 2 2 2 6 6 2 2 2" xfId="11287"/>
    <cellStyle name="Normal 2 2 2 6 6 2 2 3" xfId="11288"/>
    <cellStyle name="Normal 2 2 2 6 6 2 2 4" xfId="11289"/>
    <cellStyle name="Normal 2 2 2 6 6 2 3" xfId="11290"/>
    <cellStyle name="Normal 2 2 2 6 6 2 4" xfId="11291"/>
    <cellStyle name="Normal 2 2 2 6 6 2 5" xfId="11292"/>
    <cellStyle name="Normal 2 2 2 6 6 3" xfId="11293"/>
    <cellStyle name="Normal 2 2 2 6 6 3 2" xfId="11294"/>
    <cellStyle name="Normal 2 2 2 6 6 3 3" xfId="11295"/>
    <cellStyle name="Normal 2 2 2 6 6 3 4" xfId="11296"/>
    <cellStyle name="Normal 2 2 2 6 6 4" xfId="11297"/>
    <cellStyle name="Normal 2 2 2 6 6 5" xfId="11298"/>
    <cellStyle name="Normal 2 2 2 6 6 6" xfId="11299"/>
    <cellStyle name="Normal 2 2 2 6 7" xfId="11300"/>
    <cellStyle name="Normal 2 2 2 6 7 2" xfId="11301"/>
    <cellStyle name="Normal 2 2 2 6 7 2 2" xfId="11302"/>
    <cellStyle name="Normal 2 2 2 6 7 2 2 2" xfId="11303"/>
    <cellStyle name="Normal 2 2 2 6 7 2 2 3" xfId="11304"/>
    <cellStyle name="Normal 2 2 2 6 7 2 2 4" xfId="11305"/>
    <cellStyle name="Normal 2 2 2 6 7 2 3" xfId="11306"/>
    <cellStyle name="Normal 2 2 2 6 7 2 4" xfId="11307"/>
    <cellStyle name="Normal 2 2 2 6 7 2 5" xfId="11308"/>
    <cellStyle name="Normal 2 2 2 6 7 3" xfId="11309"/>
    <cellStyle name="Normal 2 2 2 6 7 3 2" xfId="11310"/>
    <cellStyle name="Normal 2 2 2 6 7 3 3" xfId="11311"/>
    <cellStyle name="Normal 2 2 2 6 7 3 4" xfId="11312"/>
    <cellStyle name="Normal 2 2 2 6 7 4" xfId="11313"/>
    <cellStyle name="Normal 2 2 2 6 7 5" xfId="11314"/>
    <cellStyle name="Normal 2 2 2 6 7 6" xfId="11315"/>
    <cellStyle name="Normal 2 2 2 6 8" xfId="11316"/>
    <cellStyle name="Normal 2 2 2 6 8 2" xfId="11317"/>
    <cellStyle name="Normal 2 2 2 6 8 2 2" xfId="11318"/>
    <cellStyle name="Normal 2 2 2 6 8 2 2 2" xfId="11319"/>
    <cellStyle name="Normal 2 2 2 6 8 2 2 3" xfId="11320"/>
    <cellStyle name="Normal 2 2 2 6 8 2 2 4" xfId="11321"/>
    <cellStyle name="Normal 2 2 2 6 8 2 3" xfId="11322"/>
    <cellStyle name="Normal 2 2 2 6 8 2 4" xfId="11323"/>
    <cellStyle name="Normal 2 2 2 6 8 2 5" xfId="11324"/>
    <cellStyle name="Normal 2 2 2 6 8 3" xfId="11325"/>
    <cellStyle name="Normal 2 2 2 6 8 3 2" xfId="11326"/>
    <cellStyle name="Normal 2 2 2 6 8 3 3" xfId="11327"/>
    <cellStyle name="Normal 2 2 2 6 8 3 4" xfId="11328"/>
    <cellStyle name="Normal 2 2 2 6 8 4" xfId="11329"/>
    <cellStyle name="Normal 2 2 2 6 8 5" xfId="11330"/>
    <cellStyle name="Normal 2 2 2 6 8 6" xfId="11331"/>
    <cellStyle name="Normal 2 2 2 6 9" xfId="11332"/>
    <cellStyle name="Normal 2 2 2 6 9 2" xfId="11333"/>
    <cellStyle name="Normal 2 2 2 6 9 2 2" xfId="11334"/>
    <cellStyle name="Normal 2 2 2 6 9 2 3" xfId="11335"/>
    <cellStyle name="Normal 2 2 2 6 9 2 4" xfId="11336"/>
    <cellStyle name="Normal 2 2 2 6 9 3" xfId="11337"/>
    <cellStyle name="Normal 2 2 2 6 9 4" xfId="11338"/>
    <cellStyle name="Normal 2 2 2 6 9 5" xfId="11339"/>
    <cellStyle name="Normal 2 2 2 7" xfId="11340"/>
    <cellStyle name="Normal 2 2 2 8" xfId="11341"/>
    <cellStyle name="Normal 2 2 2 9" xfId="11342"/>
    <cellStyle name="Normal 2 2 2 9 2" xfId="11343"/>
    <cellStyle name="Normal 2 2 2 9 2 2" xfId="11344"/>
    <cellStyle name="Normal 2 2 2 9 2 2 2" xfId="11345"/>
    <cellStyle name="Normal 2 2 2 9 2 2 3" xfId="11346"/>
    <cellStyle name="Normal 2 2 2 9 2 2 4" xfId="11347"/>
    <cellStyle name="Normal 2 2 2 9 2 3" xfId="11348"/>
    <cellStyle name="Normal 2 2 2 9 2 4" xfId="11349"/>
    <cellStyle name="Normal 2 2 2 9 2 5" xfId="11350"/>
    <cellStyle name="Normal 2 2 2 9 3" xfId="11351"/>
    <cellStyle name="Normal 2 2 2 9 3 2" xfId="11352"/>
    <cellStyle name="Normal 2 2 2 9 3 3" xfId="11353"/>
    <cellStyle name="Normal 2 2 2 9 3 4" xfId="11354"/>
    <cellStyle name="Normal 2 2 2 9 4" xfId="11355"/>
    <cellStyle name="Normal 2 2 2 9 5" xfId="11356"/>
    <cellStyle name="Normal 2 2 2 9 6" xfId="11357"/>
    <cellStyle name="Normal 2 2 2_Guarantees" xfId="11358"/>
    <cellStyle name="Normal 2 2 20" xfId="11359"/>
    <cellStyle name="Normal 2 2 20 2" xfId="11360"/>
    <cellStyle name="Normal 2 2 20 2 2" xfId="11361"/>
    <cellStyle name="Normal 2 2 20 2 3" xfId="11362"/>
    <cellStyle name="Normal 2 2 20 2 3 2" xfId="11363"/>
    <cellStyle name="Normal 2 2 20 2 3 3" xfId="11364"/>
    <cellStyle name="Normal 2 2 20 2 3 4" xfId="11365"/>
    <cellStyle name="Normal 2 2 20 2 4" xfId="11366"/>
    <cellStyle name="Normal 2 2 20 2 5" xfId="11367"/>
    <cellStyle name="Normal 2 2 20 2 6" xfId="11368"/>
    <cellStyle name="Normal 2 2 20 3" xfId="11369"/>
    <cellStyle name="Normal 2 2 20 3 2" xfId="11370"/>
    <cellStyle name="Normal 2 2 20 3 3" xfId="11371"/>
    <cellStyle name="Normal 2 2 20 3 4" xfId="11372"/>
    <cellStyle name="Normal 2 2 20 4" xfId="11373"/>
    <cellStyle name="Normal 2 2 20 5" xfId="11374"/>
    <cellStyle name="Normal 2 2 20 6" xfId="11375"/>
    <cellStyle name="Normal 2 2 21" xfId="11376"/>
    <cellStyle name="Normal 2 2 21 2" xfId="11377"/>
    <cellStyle name="Normal 2 2 21 3" xfId="11378"/>
    <cellStyle name="Normal 2 2 21 3 2" xfId="11379"/>
    <cellStyle name="Normal 2 2 21 3 3" xfId="11380"/>
    <cellStyle name="Normal 2 2 21 3 4" xfId="11381"/>
    <cellStyle name="Normal 2 2 22" xfId="11382"/>
    <cellStyle name="Normal 2 2 22 2" xfId="11383"/>
    <cellStyle name="Normal 2 2 22 2 2" xfId="11384"/>
    <cellStyle name="Normal 2 2 22 2 3" xfId="11385"/>
    <cellStyle name="Normal 2 2 22 2 3 2" xfId="11386"/>
    <cellStyle name="Normal 2 2 22 2 3 3" xfId="11387"/>
    <cellStyle name="Normal 2 2 22 2 3 4" xfId="11388"/>
    <cellStyle name="Normal 2 2 22 2 4" xfId="11389"/>
    <cellStyle name="Normal 2 2 22 2 5" xfId="11390"/>
    <cellStyle name="Normal 2 2 22 2 6" xfId="11391"/>
    <cellStyle name="Normal 2 2 22 3" xfId="11392"/>
    <cellStyle name="Normal 2 2 22 3 2" xfId="11393"/>
    <cellStyle name="Normal 2 2 22 3 3" xfId="11394"/>
    <cellStyle name="Normal 2 2 22 3 4" xfId="11395"/>
    <cellStyle name="Normal 2 2 22 4" xfId="11396"/>
    <cellStyle name="Normal 2 2 22 5" xfId="11397"/>
    <cellStyle name="Normal 2 2 22 6" xfId="11398"/>
    <cellStyle name="Normal 2 2 23" xfId="11399"/>
    <cellStyle name="Normal 2 2 23 2" xfId="11400"/>
    <cellStyle name="Normal 2 2 23 3" xfId="11401"/>
    <cellStyle name="Normal 2 2 23 3 2" xfId="11402"/>
    <cellStyle name="Normal 2 2 23 3 3" xfId="11403"/>
    <cellStyle name="Normal 2 2 23 3 4" xfId="11404"/>
    <cellStyle name="Normal 2 2 24" xfId="11405"/>
    <cellStyle name="Normal 2 2 24 2" xfId="11406"/>
    <cellStyle name="Normal 2 2 25" xfId="11407"/>
    <cellStyle name="Normal 2 2 26" xfId="11408"/>
    <cellStyle name="Normal 2 2 27" xfId="11409"/>
    <cellStyle name="Normal 2 2 28" xfId="11410"/>
    <cellStyle name="Normal 2 2 29" xfId="11411"/>
    <cellStyle name="Normal 2 2 3" xfId="11412"/>
    <cellStyle name="Normal 2 2 3 10" xfId="11413"/>
    <cellStyle name="Normal 2 2 3 10 2" xfId="11414"/>
    <cellStyle name="Normal 2 2 3 10 2 2" xfId="11415"/>
    <cellStyle name="Normal 2 2 3 10 2 2 2" xfId="11416"/>
    <cellStyle name="Normal 2 2 3 10 2 2 3" xfId="11417"/>
    <cellStyle name="Normal 2 2 3 10 2 2 4" xfId="11418"/>
    <cellStyle name="Normal 2 2 3 10 2 3" xfId="11419"/>
    <cellStyle name="Normal 2 2 3 10 2 4" xfId="11420"/>
    <cellStyle name="Normal 2 2 3 10 2 5" xfId="11421"/>
    <cellStyle name="Normal 2 2 3 10 3" xfId="11422"/>
    <cellStyle name="Normal 2 2 3 10 4" xfId="11423"/>
    <cellStyle name="Normal 2 2 3 10 4 2" xfId="11424"/>
    <cellStyle name="Normal 2 2 3 10 4 3" xfId="11425"/>
    <cellStyle name="Normal 2 2 3 10 4 4" xfId="11426"/>
    <cellStyle name="Normal 2 2 3 10 5" xfId="11427"/>
    <cellStyle name="Normal 2 2 3 10 6" xfId="11428"/>
    <cellStyle name="Normal 2 2 3 10 7" xfId="11429"/>
    <cellStyle name="Normal 2 2 3 11" xfId="11430"/>
    <cellStyle name="Normal 2 2 3 11 2" xfId="11431"/>
    <cellStyle name="Normal 2 2 3 11 2 2" xfId="11432"/>
    <cellStyle name="Normal 2 2 3 11 2 2 2" xfId="11433"/>
    <cellStyle name="Normal 2 2 3 11 2 2 3" xfId="11434"/>
    <cellStyle name="Normal 2 2 3 11 2 2 4" xfId="11435"/>
    <cellStyle name="Normal 2 2 3 11 2 3" xfId="11436"/>
    <cellStyle name="Normal 2 2 3 11 2 4" xfId="11437"/>
    <cellStyle name="Normal 2 2 3 11 2 5" xfId="11438"/>
    <cellStyle name="Normal 2 2 3 11 3" xfId="11439"/>
    <cellStyle name="Normal 2 2 3 11 4" xfId="11440"/>
    <cellStyle name="Normal 2 2 3 11 4 2" xfId="11441"/>
    <cellStyle name="Normal 2 2 3 11 4 3" xfId="11442"/>
    <cellStyle name="Normal 2 2 3 11 4 4" xfId="11443"/>
    <cellStyle name="Normal 2 2 3 11 5" xfId="11444"/>
    <cellStyle name="Normal 2 2 3 11 6" xfId="11445"/>
    <cellStyle name="Normal 2 2 3 11 7" xfId="11446"/>
    <cellStyle name="Normal 2 2 3 12" xfId="11447"/>
    <cellStyle name="Normal 2 2 3 2" xfId="11448"/>
    <cellStyle name="Normal 2 2 3 3" xfId="11449"/>
    <cellStyle name="Normal 2 2 3 4" xfId="11450"/>
    <cellStyle name="Normal 2 2 3 5" xfId="11451"/>
    <cellStyle name="Normal 2 2 3 6" xfId="11452"/>
    <cellStyle name="Normal 2 2 3 7" xfId="11453"/>
    <cellStyle name="Normal 2 2 3 8" xfId="11454"/>
    <cellStyle name="Normal 2 2 3 9" xfId="11455"/>
    <cellStyle name="Normal 2 2 3 9 2" xfId="11456"/>
    <cellStyle name="Normal 2 2 30" xfId="11457"/>
    <cellStyle name="Normal 2 2 31" xfId="11458"/>
    <cellStyle name="Normal 2 2 32" xfId="11459"/>
    <cellStyle name="Normal 2 2 33" xfId="11460"/>
    <cellStyle name="Normal 2 2 34" xfId="11461"/>
    <cellStyle name="Normal 2 2 35" xfId="11462"/>
    <cellStyle name="Normal 2 2 36" xfId="11463"/>
    <cellStyle name="Normal 2 2 37" xfId="11464"/>
    <cellStyle name="Normal 2 2 38" xfId="11465"/>
    <cellStyle name="Normal 2 2 39" xfId="11466"/>
    <cellStyle name="Normal 2 2 4" xfId="11467"/>
    <cellStyle name="Normal 2 2 4 10" xfId="11468"/>
    <cellStyle name="Normal 2 2 4 10 2" xfId="11469"/>
    <cellStyle name="Normal 2 2 4 11" xfId="11470"/>
    <cellStyle name="Normal 2 2 4 11 2" xfId="11471"/>
    <cellStyle name="Normal 2 2 4 12" xfId="11472"/>
    <cellStyle name="Normal 2 2 4 12 2" xfId="11473"/>
    <cellStyle name="Normal 2 2 4 12 3" xfId="11474"/>
    <cellStyle name="Normal 2 2 4 12 3 2" xfId="11475"/>
    <cellStyle name="Normal 2 2 4 12 3 3" xfId="11476"/>
    <cellStyle name="Normal 2 2 4 12 3 4" xfId="11477"/>
    <cellStyle name="Normal 2 2 4 12 4" xfId="11478"/>
    <cellStyle name="Normal 2 2 4 12 5" xfId="11479"/>
    <cellStyle name="Normal 2 2 4 12 6" xfId="11480"/>
    <cellStyle name="Normal 2 2 4 13" xfId="11481"/>
    <cellStyle name="Normal 2 2 4 13 2" xfId="11482"/>
    <cellStyle name="Normal 2 2 4 13 3" xfId="11483"/>
    <cellStyle name="Normal 2 2 4 13 4" xfId="11484"/>
    <cellStyle name="Normal 2 2 4 14" xfId="11485"/>
    <cellStyle name="Normal 2 2 4 15" xfId="11486"/>
    <cellStyle name="Normal 2 2 4 16" xfId="11487"/>
    <cellStyle name="Normal 2 2 4 2" xfId="11488"/>
    <cellStyle name="Normal 2 2 4 2 2" xfId="11489"/>
    <cellStyle name="Normal 2 2 4 2 3" xfId="11490"/>
    <cellStyle name="Normal 2 2 4 2 3 2" xfId="11491"/>
    <cellStyle name="Normal 2 2 4 2 3 2 2" xfId="11492"/>
    <cellStyle name="Normal 2 2 4 2 3 2 3" xfId="11493"/>
    <cellStyle name="Normal 2 2 4 2 3 2 4" xfId="11494"/>
    <cellStyle name="Normal 2 2 4 2 3 3" xfId="11495"/>
    <cellStyle name="Normal 2 2 4 2 3 4" xfId="11496"/>
    <cellStyle name="Normal 2 2 4 2 3 5" xfId="11497"/>
    <cellStyle name="Normal 2 2 4 2 4" xfId="11498"/>
    <cellStyle name="Normal 2 2 4 2 4 2" xfId="11499"/>
    <cellStyle name="Normal 2 2 4 2 4 3" xfId="11500"/>
    <cellStyle name="Normal 2 2 4 2 4 4" xfId="11501"/>
    <cellStyle name="Normal 2 2 4 2 5" xfId="11502"/>
    <cellStyle name="Normal 2 2 4 2 6" xfId="11503"/>
    <cellStyle name="Normal 2 2 4 2 7" xfId="11504"/>
    <cellStyle name="Normal 2 2 4 3" xfId="11505"/>
    <cellStyle name="Normal 2 2 4 4" xfId="11506"/>
    <cellStyle name="Normal 2 2 4 5" xfId="11507"/>
    <cellStyle name="Normal 2 2 4 6" xfId="11508"/>
    <cellStyle name="Normal 2 2 4 7" xfId="11509"/>
    <cellStyle name="Normal 2 2 4 8" xfId="11510"/>
    <cellStyle name="Normal 2 2 4 9" xfId="11511"/>
    <cellStyle name="Normal 2 2 4 9 2" xfId="11512"/>
    <cellStyle name="Normal 2 2 40" xfId="11513"/>
    <cellStyle name="Normal 2 2 41" xfId="11514"/>
    <cellStyle name="Normal 2 2 42" xfId="11515"/>
    <cellStyle name="Normal 2 2 43" xfId="11516"/>
    <cellStyle name="Normal 2 2 44" xfId="11517"/>
    <cellStyle name="Normal 2 2 45" xfId="11518"/>
    <cellStyle name="Normal 2 2 46" xfId="11519"/>
    <cellStyle name="Normal 2 2 47" xfId="11520"/>
    <cellStyle name="Normal 2 2 48" xfId="11521"/>
    <cellStyle name="Normal 2 2 49" xfId="11522"/>
    <cellStyle name="Normal 2 2 5" xfId="11523"/>
    <cellStyle name="Normal 2 2 5 10" xfId="11524"/>
    <cellStyle name="Normal 2 2 5 10 2" xfId="11525"/>
    <cellStyle name="Normal 2 2 5 11" xfId="11526"/>
    <cellStyle name="Normal 2 2 5 12" xfId="11527"/>
    <cellStyle name="Normal 2 2 5 2" xfId="11528"/>
    <cellStyle name="Normal 2 2 5 3" xfId="11529"/>
    <cellStyle name="Normal 2 2 5 4" xfId="11530"/>
    <cellStyle name="Normal 2 2 5 5" xfId="11531"/>
    <cellStyle name="Normal 2 2 5 6" xfId="11532"/>
    <cellStyle name="Normal 2 2 5 7" xfId="11533"/>
    <cellStyle name="Normal 2 2 5 8" xfId="11534"/>
    <cellStyle name="Normal 2 2 5 9" xfId="11535"/>
    <cellStyle name="Normal 2 2 5 9 2" xfId="11536"/>
    <cellStyle name="Normal 2 2 50" xfId="11537"/>
    <cellStyle name="Normal 2 2 51" xfId="11538"/>
    <cellStyle name="Normal 2 2 52" xfId="11539"/>
    <cellStyle name="Normal 2 2 53" xfId="11540"/>
    <cellStyle name="Normal 2 2 54" xfId="11541"/>
    <cellStyle name="Normal 2 2 55" xfId="11542"/>
    <cellStyle name="Normal 2 2 56" xfId="11543"/>
    <cellStyle name="Normal 2 2 57" xfId="11544"/>
    <cellStyle name="Normal 2 2 58" xfId="11545"/>
    <cellStyle name="Normal 2 2 59" xfId="11546"/>
    <cellStyle name="Normal 2 2 6" xfId="11547"/>
    <cellStyle name="Normal 2 2 6 2" xfId="11548"/>
    <cellStyle name="Normal 2 2 6 2 2" xfId="11549"/>
    <cellStyle name="Normal 2 2 6 2 2 2" xfId="11550"/>
    <cellStyle name="Normal 2 2 6 2 2 2 2" xfId="11551"/>
    <cellStyle name="Normal 2 2 6 2 2 2 3" xfId="11552"/>
    <cellStyle name="Normal 2 2 6 2 2 2 4" xfId="11553"/>
    <cellStyle name="Normal 2 2 6 2 2 3" xfId="11554"/>
    <cellStyle name="Normal 2 2 6 2 2 4" xfId="11555"/>
    <cellStyle name="Normal 2 2 6 2 2 5" xfId="11556"/>
    <cellStyle name="Normal 2 2 6 2 3" xfId="11557"/>
    <cellStyle name="Normal 2 2 6 2 3 2" xfId="11558"/>
    <cellStyle name="Normal 2 2 6 2 3 3" xfId="11559"/>
    <cellStyle name="Normal 2 2 6 2 3 4" xfId="11560"/>
    <cellStyle name="Normal 2 2 6 2 4" xfId="11561"/>
    <cellStyle name="Normal 2 2 6 2 5" xfId="11562"/>
    <cellStyle name="Normal 2 2 6 2 6" xfId="11563"/>
    <cellStyle name="Normal 2 2 6 3" xfId="11564"/>
    <cellStyle name="Normal 2 2 6 3 2" xfId="11565"/>
    <cellStyle name="Normal 2 2 6 3 2 2" xfId="11566"/>
    <cellStyle name="Normal 2 2 6 3 2 2 2" xfId="11567"/>
    <cellStyle name="Normal 2 2 6 3 2 2 3" xfId="11568"/>
    <cellStyle name="Normal 2 2 6 3 2 2 4" xfId="11569"/>
    <cellStyle name="Normal 2 2 6 3 2 3" xfId="11570"/>
    <cellStyle name="Normal 2 2 6 3 2 4" xfId="11571"/>
    <cellStyle name="Normal 2 2 6 3 2 5" xfId="11572"/>
    <cellStyle name="Normal 2 2 6 3 3" xfId="11573"/>
    <cellStyle name="Normal 2 2 6 3 4" xfId="11574"/>
    <cellStyle name="Normal 2 2 6 3 4 2" xfId="11575"/>
    <cellStyle name="Normal 2 2 6 3 4 3" xfId="11576"/>
    <cellStyle name="Normal 2 2 6 3 4 4" xfId="11577"/>
    <cellStyle name="Normal 2 2 6 3 5" xfId="11578"/>
    <cellStyle name="Normal 2 2 6 3 6" xfId="11579"/>
    <cellStyle name="Normal 2 2 6 3 7" xfId="11580"/>
    <cellStyle name="Normal 2 2 6 4" xfId="11581"/>
    <cellStyle name="Normal 2 2 6 4 2" xfId="11582"/>
    <cellStyle name="Normal 2 2 6 5" xfId="11583"/>
    <cellStyle name="Normal 2 2 6 6" xfId="11584"/>
    <cellStyle name="Normal 2 2 6 7" xfId="11585"/>
    <cellStyle name="Normal 2 2 6 7 2" xfId="11586"/>
    <cellStyle name="Normal 2 2 6 7 3" xfId="11587"/>
    <cellStyle name="Normal 2 2 6 7 4" xfId="11588"/>
    <cellStyle name="Normal 2 2 60" xfId="11589"/>
    <cellStyle name="Normal 2 2 61" xfId="11590"/>
    <cellStyle name="Normal 2 2 62" xfId="11591"/>
    <cellStyle name="Normal 2 2 63" xfId="11592"/>
    <cellStyle name="Normal 2 2 64" xfId="11593"/>
    <cellStyle name="Normal 2 2 65" xfId="11594"/>
    <cellStyle name="Normal 2 2 66" xfId="11595"/>
    <cellStyle name="Normal 2 2 67" xfId="11596"/>
    <cellStyle name="Normal 2 2 68" xfId="11597"/>
    <cellStyle name="Normal 2 2 69" xfId="11598"/>
    <cellStyle name="Normal 2 2 7" xfId="11599"/>
    <cellStyle name="Normal 2 2 7 2" xfId="11600"/>
    <cellStyle name="Normal 2 2 7 2 2" xfId="11601"/>
    <cellStyle name="Normal 2 2 7 2 2 2" xfId="11602"/>
    <cellStyle name="Normal 2 2 7 2 2 2 2" xfId="11603"/>
    <cellStyle name="Normal 2 2 7 2 2 2 3" xfId="11604"/>
    <cellStyle name="Normal 2 2 7 2 2 2 4" xfId="11605"/>
    <cellStyle name="Normal 2 2 7 2 2 3" xfId="11606"/>
    <cellStyle name="Normal 2 2 7 2 2 4" xfId="11607"/>
    <cellStyle name="Normal 2 2 7 2 2 5" xfId="11608"/>
    <cellStyle name="Normal 2 2 7 2 3" xfId="11609"/>
    <cellStyle name="Normal 2 2 7 2 3 2" xfId="11610"/>
    <cellStyle name="Normal 2 2 7 2 3 3" xfId="11611"/>
    <cellStyle name="Normal 2 2 7 2 3 4" xfId="11612"/>
    <cellStyle name="Normal 2 2 7 2 4" xfId="11613"/>
    <cellStyle name="Normal 2 2 7 2 5" xfId="11614"/>
    <cellStyle name="Normal 2 2 7 2 6" xfId="11615"/>
    <cellStyle name="Normal 2 2 7 3" xfId="11616"/>
    <cellStyle name="Normal 2 2 7 3 2" xfId="11617"/>
    <cellStyle name="Normal 2 2 7 3 3" xfId="11618"/>
    <cellStyle name="Normal 2 2 7 3 3 2" xfId="11619"/>
    <cellStyle name="Normal 2 2 7 3 3 3" xfId="11620"/>
    <cellStyle name="Normal 2 2 7 3 3 4" xfId="11621"/>
    <cellStyle name="Normal 2 2 7 3 4" xfId="11622"/>
    <cellStyle name="Normal 2 2 7 3 5" xfId="11623"/>
    <cellStyle name="Normal 2 2 7 3 6" xfId="11624"/>
    <cellStyle name="Normal 2 2 7 4" xfId="11625"/>
    <cellStyle name="Normal 2 2 7 4 2" xfId="11626"/>
    <cellStyle name="Normal 2 2 7 4 3" xfId="11627"/>
    <cellStyle name="Normal 2 2 7 4 4" xfId="11628"/>
    <cellStyle name="Normal 2 2 7 5" xfId="11629"/>
    <cellStyle name="Normal 2 2 7 6" xfId="11630"/>
    <cellStyle name="Normal 2 2 7 7" xfId="11631"/>
    <cellStyle name="Normal 2 2 70" xfId="11632"/>
    <cellStyle name="Normal 2 2 71" xfId="11633"/>
    <cellStyle name="Normal 2 2 72" xfId="11634"/>
    <cellStyle name="Normal 2 2 73" xfId="11635"/>
    <cellStyle name="Normal 2 2 74" xfId="11636"/>
    <cellStyle name="Normal 2 2 75" xfId="11637"/>
    <cellStyle name="Normal 2 2 76" xfId="11638"/>
    <cellStyle name="Normal 2 2 77" xfId="11639"/>
    <cellStyle name="Normal 2 2 78" xfId="11640"/>
    <cellStyle name="Normal 2 2 79" xfId="11641"/>
    <cellStyle name="Normal 2 2 8" xfId="11642"/>
    <cellStyle name="Normal 2 2 8 2" xfId="11643"/>
    <cellStyle name="Normal 2 2 8 2 2" xfId="11644"/>
    <cellStyle name="Normal 2 2 8 2 2 2" xfId="11645"/>
    <cellStyle name="Normal 2 2 8 2 2 2 2" xfId="11646"/>
    <cellStyle name="Normal 2 2 8 2 2 2 3" xfId="11647"/>
    <cellStyle name="Normal 2 2 8 2 2 2 4" xfId="11648"/>
    <cellStyle name="Normal 2 2 8 2 2 3" xfId="11649"/>
    <cellStyle name="Normal 2 2 8 2 2 4" xfId="11650"/>
    <cellStyle name="Normal 2 2 8 2 2 5" xfId="11651"/>
    <cellStyle name="Normal 2 2 8 2 3" xfId="11652"/>
    <cellStyle name="Normal 2 2 8 2 3 2" xfId="11653"/>
    <cellStyle name="Normal 2 2 8 2 3 3" xfId="11654"/>
    <cellStyle name="Normal 2 2 8 2 3 4" xfId="11655"/>
    <cellStyle name="Normal 2 2 8 2 4" xfId="11656"/>
    <cellStyle name="Normal 2 2 8 2 5" xfId="11657"/>
    <cellStyle name="Normal 2 2 8 2 6" xfId="11658"/>
    <cellStyle name="Normal 2 2 8 3" xfId="11659"/>
    <cellStyle name="Normal 2 2 8 3 2" xfId="11660"/>
    <cellStyle name="Normal 2 2 8 3 3" xfId="11661"/>
    <cellStyle name="Normal 2 2 8 3 3 2" xfId="11662"/>
    <cellStyle name="Normal 2 2 8 3 3 3" xfId="11663"/>
    <cellStyle name="Normal 2 2 8 3 3 4" xfId="11664"/>
    <cellStyle name="Normal 2 2 8 3 4" xfId="11665"/>
    <cellStyle name="Normal 2 2 8 3 5" xfId="11666"/>
    <cellStyle name="Normal 2 2 8 3 6" xfId="11667"/>
    <cellStyle name="Normal 2 2 8 4" xfId="11668"/>
    <cellStyle name="Normal 2 2 8 4 2" xfId="11669"/>
    <cellStyle name="Normal 2 2 8 4 3" xfId="11670"/>
    <cellStyle name="Normal 2 2 8 4 4" xfId="11671"/>
    <cellStyle name="Normal 2 2 8 5" xfId="11672"/>
    <cellStyle name="Normal 2 2 8 6" xfId="11673"/>
    <cellStyle name="Normal 2 2 8 7" xfId="11674"/>
    <cellStyle name="Normal 2 2 80" xfId="11675"/>
    <cellStyle name="Normal 2 2 81" xfId="11676"/>
    <cellStyle name="Normal 2 2 82" xfId="11677"/>
    <cellStyle name="Normal 2 2 83" xfId="11678"/>
    <cellStyle name="Normal 2 2 84" xfId="11679"/>
    <cellStyle name="Normal 2 2 85" xfId="11680"/>
    <cellStyle name="Normal 2 2 86" xfId="11681"/>
    <cellStyle name="Normal 2 2 87" xfId="11682"/>
    <cellStyle name="Normal 2 2 88" xfId="11683"/>
    <cellStyle name="Normal 2 2 89" xfId="11684"/>
    <cellStyle name="Normal 2 2 9" xfId="11685"/>
    <cellStyle name="Normal 2 2 9 2" xfId="11686"/>
    <cellStyle name="Normal 2 2 9 2 10" xfId="11687"/>
    <cellStyle name="Normal 2 2 9 2 10 2" xfId="11688"/>
    <cellStyle name="Normal 2 2 9 2 10 3" xfId="11689"/>
    <cellStyle name="Normal 2 2 9 2 10 4" xfId="11690"/>
    <cellStyle name="Normal 2 2 9 2 11" xfId="11691"/>
    <cellStyle name="Normal 2 2 9 2 12" xfId="11692"/>
    <cellStyle name="Normal 2 2 9 2 13" xfId="11693"/>
    <cellStyle name="Normal 2 2 9 2 2" xfId="11694"/>
    <cellStyle name="Normal 2 2 9 2 2 2" xfId="11695"/>
    <cellStyle name="Normal 2 2 9 2 2 2 2" xfId="11696"/>
    <cellStyle name="Normal 2 2 9 2 2 2 2 2" xfId="11697"/>
    <cellStyle name="Normal 2 2 9 2 2 2 2 2 2" xfId="11698"/>
    <cellStyle name="Normal 2 2 9 2 2 2 2 2 3" xfId="11699"/>
    <cellStyle name="Normal 2 2 9 2 2 2 2 2 4" xfId="11700"/>
    <cellStyle name="Normal 2 2 9 2 2 2 2 3" xfId="11701"/>
    <cellStyle name="Normal 2 2 9 2 2 2 2 4" xfId="11702"/>
    <cellStyle name="Normal 2 2 9 2 2 2 2 5" xfId="11703"/>
    <cellStyle name="Normal 2 2 9 2 2 2 3" xfId="11704"/>
    <cellStyle name="Normal 2 2 9 2 2 2 3 2" xfId="11705"/>
    <cellStyle name="Normal 2 2 9 2 2 2 3 3" xfId="11706"/>
    <cellStyle name="Normal 2 2 9 2 2 2 3 4" xfId="11707"/>
    <cellStyle name="Normal 2 2 9 2 2 2 4" xfId="11708"/>
    <cellStyle name="Normal 2 2 9 2 2 2 5" xfId="11709"/>
    <cellStyle name="Normal 2 2 9 2 2 2 6" xfId="11710"/>
    <cellStyle name="Normal 2 2 9 2 3" xfId="11711"/>
    <cellStyle name="Normal 2 2 9 2 3 2" xfId="11712"/>
    <cellStyle name="Normal 2 2 9 2 3 2 2" xfId="11713"/>
    <cellStyle name="Normal 2 2 9 2 3 2 2 2" xfId="11714"/>
    <cellStyle name="Normal 2 2 9 2 3 2 2 3" xfId="11715"/>
    <cellStyle name="Normal 2 2 9 2 3 2 2 4" xfId="11716"/>
    <cellStyle name="Normal 2 2 9 2 3 2 3" xfId="11717"/>
    <cellStyle name="Normal 2 2 9 2 3 2 4" xfId="11718"/>
    <cellStyle name="Normal 2 2 9 2 3 2 5" xfId="11719"/>
    <cellStyle name="Normal 2 2 9 2 3 3" xfId="11720"/>
    <cellStyle name="Normal 2 2 9 2 3 3 2" xfId="11721"/>
    <cellStyle name="Normal 2 2 9 2 3 3 3" xfId="11722"/>
    <cellStyle name="Normal 2 2 9 2 3 3 4" xfId="11723"/>
    <cellStyle name="Normal 2 2 9 2 3 4" xfId="11724"/>
    <cellStyle name="Normal 2 2 9 2 3 5" xfId="11725"/>
    <cellStyle name="Normal 2 2 9 2 3 6" xfId="11726"/>
    <cellStyle name="Normal 2 2 9 2 4" xfId="11727"/>
    <cellStyle name="Normal 2 2 9 2 4 2" xfId="11728"/>
    <cellStyle name="Normal 2 2 9 2 4 2 2" xfId="11729"/>
    <cellStyle name="Normal 2 2 9 2 4 2 2 2" xfId="11730"/>
    <cellStyle name="Normal 2 2 9 2 4 2 2 3" xfId="11731"/>
    <cellStyle name="Normal 2 2 9 2 4 2 2 4" xfId="11732"/>
    <cellStyle name="Normal 2 2 9 2 4 2 3" xfId="11733"/>
    <cellStyle name="Normal 2 2 9 2 4 2 4" xfId="11734"/>
    <cellStyle name="Normal 2 2 9 2 4 2 5" xfId="11735"/>
    <cellStyle name="Normal 2 2 9 2 4 3" xfId="11736"/>
    <cellStyle name="Normal 2 2 9 2 4 3 2" xfId="11737"/>
    <cellStyle name="Normal 2 2 9 2 4 3 3" xfId="11738"/>
    <cellStyle name="Normal 2 2 9 2 4 3 4" xfId="11739"/>
    <cellStyle name="Normal 2 2 9 2 4 4" xfId="11740"/>
    <cellStyle name="Normal 2 2 9 2 4 5" xfId="11741"/>
    <cellStyle name="Normal 2 2 9 2 4 6" xfId="11742"/>
    <cellStyle name="Normal 2 2 9 2 5" xfId="11743"/>
    <cellStyle name="Normal 2 2 9 2 5 2" xfId="11744"/>
    <cellStyle name="Normal 2 2 9 2 5 2 2" xfId="11745"/>
    <cellStyle name="Normal 2 2 9 2 5 2 2 2" xfId="11746"/>
    <cellStyle name="Normal 2 2 9 2 5 2 2 3" xfId="11747"/>
    <cellStyle name="Normal 2 2 9 2 5 2 2 4" xfId="11748"/>
    <cellStyle name="Normal 2 2 9 2 5 2 3" xfId="11749"/>
    <cellStyle name="Normal 2 2 9 2 5 2 4" xfId="11750"/>
    <cellStyle name="Normal 2 2 9 2 5 2 5" xfId="11751"/>
    <cellStyle name="Normal 2 2 9 2 5 3" xfId="11752"/>
    <cellStyle name="Normal 2 2 9 2 5 3 2" xfId="11753"/>
    <cellStyle name="Normal 2 2 9 2 5 3 3" xfId="11754"/>
    <cellStyle name="Normal 2 2 9 2 5 3 4" xfId="11755"/>
    <cellStyle name="Normal 2 2 9 2 5 4" xfId="11756"/>
    <cellStyle name="Normal 2 2 9 2 5 5" xfId="11757"/>
    <cellStyle name="Normal 2 2 9 2 5 6" xfId="11758"/>
    <cellStyle name="Normal 2 2 9 2 6" xfId="11759"/>
    <cellStyle name="Normal 2 2 9 2 6 2" xfId="11760"/>
    <cellStyle name="Normal 2 2 9 2 6 2 2" xfId="11761"/>
    <cellStyle name="Normal 2 2 9 2 6 2 2 2" xfId="11762"/>
    <cellStyle name="Normal 2 2 9 2 6 2 2 3" xfId="11763"/>
    <cellStyle name="Normal 2 2 9 2 6 2 2 4" xfId="11764"/>
    <cellStyle name="Normal 2 2 9 2 6 2 3" xfId="11765"/>
    <cellStyle name="Normal 2 2 9 2 6 2 4" xfId="11766"/>
    <cellStyle name="Normal 2 2 9 2 6 2 5" xfId="11767"/>
    <cellStyle name="Normal 2 2 9 2 6 3" xfId="11768"/>
    <cellStyle name="Normal 2 2 9 2 6 3 2" xfId="11769"/>
    <cellStyle name="Normal 2 2 9 2 6 3 3" xfId="11770"/>
    <cellStyle name="Normal 2 2 9 2 6 3 4" xfId="11771"/>
    <cellStyle name="Normal 2 2 9 2 6 4" xfId="11772"/>
    <cellStyle name="Normal 2 2 9 2 6 5" xfId="11773"/>
    <cellStyle name="Normal 2 2 9 2 6 6" xfId="11774"/>
    <cellStyle name="Normal 2 2 9 2 7" xfId="11775"/>
    <cellStyle name="Normal 2 2 9 2 7 2" xfId="11776"/>
    <cellStyle name="Normal 2 2 9 2 7 2 2" xfId="11777"/>
    <cellStyle name="Normal 2 2 9 2 7 2 2 2" xfId="11778"/>
    <cellStyle name="Normal 2 2 9 2 7 2 2 3" xfId="11779"/>
    <cellStyle name="Normal 2 2 9 2 7 2 2 4" xfId="11780"/>
    <cellStyle name="Normal 2 2 9 2 7 2 3" xfId="11781"/>
    <cellStyle name="Normal 2 2 9 2 7 2 4" xfId="11782"/>
    <cellStyle name="Normal 2 2 9 2 7 2 5" xfId="11783"/>
    <cellStyle name="Normal 2 2 9 2 7 3" xfId="11784"/>
    <cellStyle name="Normal 2 2 9 2 7 3 2" xfId="11785"/>
    <cellStyle name="Normal 2 2 9 2 7 3 3" xfId="11786"/>
    <cellStyle name="Normal 2 2 9 2 7 3 4" xfId="11787"/>
    <cellStyle name="Normal 2 2 9 2 7 4" xfId="11788"/>
    <cellStyle name="Normal 2 2 9 2 7 5" xfId="11789"/>
    <cellStyle name="Normal 2 2 9 2 7 6" xfId="11790"/>
    <cellStyle name="Normal 2 2 9 2 8" xfId="11791"/>
    <cellStyle name="Normal 2 2 9 2 8 2" xfId="11792"/>
    <cellStyle name="Normal 2 2 9 2 8 2 2" xfId="11793"/>
    <cellStyle name="Normal 2 2 9 2 8 2 2 2" xfId="11794"/>
    <cellStyle name="Normal 2 2 9 2 8 2 2 3" xfId="11795"/>
    <cellStyle name="Normal 2 2 9 2 8 2 2 4" xfId="11796"/>
    <cellStyle name="Normal 2 2 9 2 8 2 3" xfId="11797"/>
    <cellStyle name="Normal 2 2 9 2 8 2 4" xfId="11798"/>
    <cellStyle name="Normal 2 2 9 2 8 2 5" xfId="11799"/>
    <cellStyle name="Normal 2 2 9 2 8 3" xfId="11800"/>
    <cellStyle name="Normal 2 2 9 2 8 3 2" xfId="11801"/>
    <cellStyle name="Normal 2 2 9 2 8 3 3" xfId="11802"/>
    <cellStyle name="Normal 2 2 9 2 8 3 4" xfId="11803"/>
    <cellStyle name="Normal 2 2 9 2 8 4" xfId="11804"/>
    <cellStyle name="Normal 2 2 9 2 8 5" xfId="11805"/>
    <cellStyle name="Normal 2 2 9 2 8 6" xfId="11806"/>
    <cellStyle name="Normal 2 2 9 2 9" xfId="11807"/>
    <cellStyle name="Normal 2 2 9 2 9 2" xfId="11808"/>
    <cellStyle name="Normal 2 2 9 2 9 2 2" xfId="11809"/>
    <cellStyle name="Normal 2 2 9 2 9 2 3" xfId="11810"/>
    <cellStyle name="Normal 2 2 9 2 9 2 4" xfId="11811"/>
    <cellStyle name="Normal 2 2 9 2 9 3" xfId="11812"/>
    <cellStyle name="Normal 2 2 9 2 9 4" xfId="11813"/>
    <cellStyle name="Normal 2 2 9 2 9 5" xfId="11814"/>
    <cellStyle name="Normal 2 2 9 3" xfId="11815"/>
    <cellStyle name="Normal 2 2 9 3 2" xfId="11816"/>
    <cellStyle name="Normal 2 2 9 3 3" xfId="11817"/>
    <cellStyle name="Normal 2 2 9 3 3 2" xfId="11818"/>
    <cellStyle name="Normal 2 2 9 3 3 2 2" xfId="11819"/>
    <cellStyle name="Normal 2 2 9 3 3 2 3" xfId="11820"/>
    <cellStyle name="Normal 2 2 9 3 3 2 4" xfId="11821"/>
    <cellStyle name="Normal 2 2 9 3 3 3" xfId="11822"/>
    <cellStyle name="Normal 2 2 9 3 3 4" xfId="11823"/>
    <cellStyle name="Normal 2 2 9 3 3 5" xfId="11824"/>
    <cellStyle name="Normal 2 2 9 3 4" xfId="11825"/>
    <cellStyle name="Normal 2 2 9 3 4 2" xfId="11826"/>
    <cellStyle name="Normal 2 2 9 3 4 3" xfId="11827"/>
    <cellStyle name="Normal 2 2 9 3 4 4" xfId="11828"/>
    <cellStyle name="Normal 2 2 9 3 5" xfId="11829"/>
    <cellStyle name="Normal 2 2 9 3 6" xfId="11830"/>
    <cellStyle name="Normal 2 2 9 3 7" xfId="11831"/>
    <cellStyle name="Normal 2 2 9 4" xfId="11832"/>
    <cellStyle name="Normal 2 2 9 5" xfId="11833"/>
    <cellStyle name="Normal 2 2 9 6" xfId="11834"/>
    <cellStyle name="Normal 2 2 9 7" xfId="11835"/>
    <cellStyle name="Normal 2 2 9 8" xfId="11836"/>
    <cellStyle name="Normal 2 2 9 9" xfId="11837"/>
    <cellStyle name="Normal 2 2 90" xfId="11838"/>
    <cellStyle name="Normal 2 2 91" xfId="11839"/>
    <cellStyle name="Normal 2 2 92" xfId="11840"/>
    <cellStyle name="Normal 2 2 93" xfId="11841"/>
    <cellStyle name="Normal 2 2 94" xfId="11842"/>
    <cellStyle name="Normal 2 2 95" xfId="11843"/>
    <cellStyle name="Normal 2 2 96" xfId="11844"/>
    <cellStyle name="Normal 2 2 97" xfId="11845"/>
    <cellStyle name="Normal 2 2 98" xfId="11846"/>
    <cellStyle name="Normal 2 2 99" xfId="11847"/>
    <cellStyle name="Normal 2 2_Guarantees" xfId="11848"/>
    <cellStyle name="Normal 2 20" xfId="11849"/>
    <cellStyle name="Normal 2 20 2" xfId="11850"/>
    <cellStyle name="Normal 2 21" xfId="11851"/>
    <cellStyle name="Normal 2 21 2" xfId="11852"/>
    <cellStyle name="Normal 2 21 2 2" xfId="11853"/>
    <cellStyle name="Normal 2 21 2 2 2" xfId="11854"/>
    <cellStyle name="Normal 2 21 2 2 3" xfId="11855"/>
    <cellStyle name="Normal 2 21 2 2 4" xfId="11856"/>
    <cellStyle name="Normal 2 21 2 3" xfId="11857"/>
    <cellStyle name="Normal 2 21 2 4" xfId="11858"/>
    <cellStyle name="Normal 2 21 2 5" xfId="11859"/>
    <cellStyle name="Normal 2 21 3" xfId="11860"/>
    <cellStyle name="Normal 2 21 4" xfId="11861"/>
    <cellStyle name="Normal 2 21 4 2" xfId="11862"/>
    <cellStyle name="Normal 2 21 4 3" xfId="11863"/>
    <cellStyle name="Normal 2 21 4 4" xfId="11864"/>
    <cellStyle name="Normal 2 21 5" xfId="11865"/>
    <cellStyle name="Normal 2 21 6" xfId="11866"/>
    <cellStyle name="Normal 2 21 7" xfId="11867"/>
    <cellStyle name="Normal 2 22" xfId="11868"/>
    <cellStyle name="Normal 2 22 2" xfId="11869"/>
    <cellStyle name="Normal 2 22 2 2" xfId="11870"/>
    <cellStyle name="Normal 2 22 2 2 2" xfId="11871"/>
    <cellStyle name="Normal 2 22 2 2 3" xfId="11872"/>
    <cellStyle name="Normal 2 22 2 2 4" xfId="11873"/>
    <cellStyle name="Normal 2 22 2 3" xfId="11874"/>
    <cellStyle name="Normal 2 22 2 4" xfId="11875"/>
    <cellStyle name="Normal 2 22 2 5" xfId="11876"/>
    <cellStyle name="Normal 2 22 3" xfId="11877"/>
    <cellStyle name="Normal 2 22 4" xfId="11878"/>
    <cellStyle name="Normal 2 22 4 2" xfId="11879"/>
    <cellStyle name="Normal 2 22 4 3" xfId="11880"/>
    <cellStyle name="Normal 2 22 4 4" xfId="11881"/>
    <cellStyle name="Normal 2 22 5" xfId="11882"/>
    <cellStyle name="Normal 2 22 6" xfId="11883"/>
    <cellStyle name="Normal 2 22 7" xfId="11884"/>
    <cellStyle name="Normal 2 23" xfId="11885"/>
    <cellStyle name="Normal 2 23 2" xfId="11886"/>
    <cellStyle name="Normal 2 24" xfId="11887"/>
    <cellStyle name="Normal 2 24 2" xfId="11888"/>
    <cellStyle name="Normal 2 24 3" xfId="11889"/>
    <cellStyle name="Normal 2 24 4" xfId="11890"/>
    <cellStyle name="Normal 2 25" xfId="11891"/>
    <cellStyle name="Normal 2 25 2" xfId="11892"/>
    <cellStyle name="Normal 2 25 3" xfId="11893"/>
    <cellStyle name="Normal 2 25 4" xfId="11894"/>
    <cellStyle name="Normal 2 26" xfId="11895"/>
    <cellStyle name="Normal 2 26 2" xfId="11896"/>
    <cellStyle name="Normal 2 27" xfId="11897"/>
    <cellStyle name="Normal 2 27 2" xfId="11898"/>
    <cellStyle name="Normal 2 28" xfId="11899"/>
    <cellStyle name="Normal 2 28 2" xfId="11900"/>
    <cellStyle name="Normal 2 29" xfId="11901"/>
    <cellStyle name="Normal 2 29 2" xfId="11902"/>
    <cellStyle name="Normal 2 3" xfId="11903"/>
    <cellStyle name="Normal 2 3 10" xfId="11904"/>
    <cellStyle name="Normal 2 3 10 2" xfId="11905"/>
    <cellStyle name="Normal 2 3 10 2 2" xfId="11906"/>
    <cellStyle name="Normal 2 3 10 2 2 2" xfId="11907"/>
    <cellStyle name="Normal 2 3 10 2 2 3" xfId="11908"/>
    <cellStyle name="Normal 2 3 10 2 2 4" xfId="11909"/>
    <cellStyle name="Normal 2 3 10 2 3" xfId="11910"/>
    <cellStyle name="Normal 2 3 10 2 4" xfId="11911"/>
    <cellStyle name="Normal 2 3 10 2 5" xfId="11912"/>
    <cellStyle name="Normal 2 3 10 3" xfId="11913"/>
    <cellStyle name="Normal 2 3 10 4" xfId="11914"/>
    <cellStyle name="Normal 2 3 10 4 2" xfId="11915"/>
    <cellStyle name="Normal 2 3 10 4 3" xfId="11916"/>
    <cellStyle name="Normal 2 3 10 4 4" xfId="11917"/>
    <cellStyle name="Normal 2 3 10 5" xfId="11918"/>
    <cellStyle name="Normal 2 3 10 6" xfId="11919"/>
    <cellStyle name="Normal 2 3 10 7" xfId="11920"/>
    <cellStyle name="Normal 2 3 11" xfId="11921"/>
    <cellStyle name="Normal 2 3 11 2" xfId="11922"/>
    <cellStyle name="Normal 2 3 12" xfId="11923"/>
    <cellStyle name="Normal 2 3 12 2" xfId="11924"/>
    <cellStyle name="Normal 2 3 13" xfId="11925"/>
    <cellStyle name="Normal 2 3 13 2" xfId="11926"/>
    <cellStyle name="Normal 2 3 2" xfId="11927"/>
    <cellStyle name="Normal 2 3 2 2" xfId="11928"/>
    <cellStyle name="Normal 2 3 2 2 2" xfId="11929"/>
    <cellStyle name="Normal 2 3 2 2 3" xfId="11930"/>
    <cellStyle name="Normal 2 3 2 2 3 2" xfId="11931"/>
    <cellStyle name="Normal 2 3 2 2 3 2 2" xfId="11932"/>
    <cellStyle name="Normal 2 3 2 2 3 2 3" xfId="11933"/>
    <cellStyle name="Normal 2 3 2 2 3 2 4" xfId="11934"/>
    <cellStyle name="Normal 2 3 2 2 3 3" xfId="11935"/>
    <cellStyle name="Normal 2 3 2 2 3 4" xfId="11936"/>
    <cellStyle name="Normal 2 3 2 2 3 5" xfId="11937"/>
    <cellStyle name="Normal 2 3 2 2 4" xfId="11938"/>
    <cellStyle name="Normal 2 3 2 2 5" xfId="11939"/>
    <cellStyle name="Normal 2 3 2 2 5 2" xfId="11940"/>
    <cellStyle name="Normal 2 3 2 2 5 3" xfId="11941"/>
    <cellStyle name="Normal 2 3 2 2 5 4" xfId="11942"/>
    <cellStyle name="Normal 2 3 2 2 6" xfId="11943"/>
    <cellStyle name="Normal 2 3 2 2 7" xfId="11944"/>
    <cellStyle name="Normal 2 3 2 2 8" xfId="11945"/>
    <cellStyle name="Normal 2 3 2 3" xfId="11946"/>
    <cellStyle name="Normal 2 3 2 4" xfId="11947"/>
    <cellStyle name="Normal 2 3 2 4 2" xfId="11948"/>
    <cellStyle name="Normal 2 3 2 4 2 2" xfId="11949"/>
    <cellStyle name="Normal 2 3 2 4 2 3" xfId="11950"/>
    <cellStyle name="Normal 2 3 2 4 2 4" xfId="11951"/>
    <cellStyle name="Normal 2 3 2 4 3" xfId="11952"/>
    <cellStyle name="Normal 2 3 2 4 4" xfId="11953"/>
    <cellStyle name="Normal 2 3 2 4 5" xfId="11954"/>
    <cellStyle name="Normal 2 3 2 5" xfId="11955"/>
    <cellStyle name="Normal 2 3 2 5 2" xfId="11956"/>
    <cellStyle name="Normal 2 3 2 5 3" xfId="11957"/>
    <cellStyle name="Normal 2 3 2 5 4" xfId="11958"/>
    <cellStyle name="Normal 2 3 2 6" xfId="11959"/>
    <cellStyle name="Normal 2 3 2 7" xfId="11960"/>
    <cellStyle name="Normal 2 3 2 8" xfId="11961"/>
    <cellStyle name="Normal 2 3 3" xfId="11962"/>
    <cellStyle name="Normal 2 3 4" xfId="11963"/>
    <cellStyle name="Normal 2 3 5" xfId="11964"/>
    <cellStyle name="Normal 2 3 6" xfId="11965"/>
    <cellStyle name="Normal 2 3 7" xfId="11966"/>
    <cellStyle name="Normal 2 3 8" xfId="11967"/>
    <cellStyle name="Normal 2 3 9" xfId="11968"/>
    <cellStyle name="Normal 2 3 9 2" xfId="11969"/>
    <cellStyle name="Normal 2 30" xfId="11970"/>
    <cellStyle name="Normal 2 30 2" xfId="11971"/>
    <cellStyle name="Normal 2 31" xfId="11972"/>
    <cellStyle name="Normal 2 31 2" xfId="11973"/>
    <cellStyle name="Normal 2 32" xfId="11974"/>
    <cellStyle name="Normal 2 32 2" xfId="11975"/>
    <cellStyle name="Normal 2 33" xfId="11976"/>
    <cellStyle name="Normal 2 33 2" xfId="11977"/>
    <cellStyle name="Normal 2 34" xfId="11978"/>
    <cellStyle name="Normal 2 34 2" xfId="11979"/>
    <cellStyle name="Normal 2 35" xfId="11980"/>
    <cellStyle name="Normal 2 35 2" xfId="11981"/>
    <cellStyle name="Normal 2 36" xfId="11982"/>
    <cellStyle name="Normal 2 36 2" xfId="11983"/>
    <cellStyle name="Normal 2 37" xfId="11984"/>
    <cellStyle name="Normal 2 37 2" xfId="11985"/>
    <cellStyle name="Normal 2 38" xfId="11986"/>
    <cellStyle name="Normal 2 38 2" xfId="11987"/>
    <cellStyle name="Normal 2 39" xfId="11988"/>
    <cellStyle name="Normal 2 39 2" xfId="11989"/>
    <cellStyle name="Normal 2 4" xfId="11990"/>
    <cellStyle name="Normal 2 4 10" xfId="11991"/>
    <cellStyle name="Normal 2 4 10 2" xfId="11992"/>
    <cellStyle name="Normal 2 4 11" xfId="11993"/>
    <cellStyle name="Normal 2 4 12" xfId="11994"/>
    <cellStyle name="Normal 2 4 12 2" xfId="11995"/>
    <cellStyle name="Normal 2 4 13" xfId="11996"/>
    <cellStyle name="Normal 2 4 14" xfId="11997"/>
    <cellStyle name="Normal 2 4 2" xfId="11998"/>
    <cellStyle name="Normal 2 4 2 2" xfId="11999"/>
    <cellStyle name="Normal 2 4 3" xfId="12000"/>
    <cellStyle name="Normal 2 4 4" xfId="12001"/>
    <cellStyle name="Normal 2 4 5" xfId="12002"/>
    <cellStyle name="Normal 2 4 6" xfId="12003"/>
    <cellStyle name="Normal 2 4 7" xfId="12004"/>
    <cellStyle name="Normal 2 4 8" xfId="12005"/>
    <cellStyle name="Normal 2 4 9" xfId="12006"/>
    <cellStyle name="Normal 2 4 9 2" xfId="12007"/>
    <cellStyle name="Normal 2 40" xfId="12008"/>
    <cellStyle name="Normal 2 40 2" xfId="12009"/>
    <cellStyle name="Normal 2 41" xfId="12010"/>
    <cellStyle name="Normal 2 41 2" xfId="12011"/>
    <cellStyle name="Normal 2 42" xfId="12012"/>
    <cellStyle name="Normal 2 42 2" xfId="12013"/>
    <cellStyle name="Normal 2 43" xfId="12014"/>
    <cellStyle name="Normal 2 43 2" xfId="12015"/>
    <cellStyle name="Normal 2 44" xfId="12016"/>
    <cellStyle name="Normal 2 44 2" xfId="12017"/>
    <cellStyle name="Normal 2 45" xfId="12018"/>
    <cellStyle name="Normal 2 45 2" xfId="12019"/>
    <cellStyle name="Normal 2 46" xfId="12020"/>
    <cellStyle name="Normal 2 46 2" xfId="12021"/>
    <cellStyle name="Normal 2 47" xfId="12022"/>
    <cellStyle name="Normal 2 47 2" xfId="12023"/>
    <cellStyle name="Normal 2 48" xfId="12024"/>
    <cellStyle name="Normal 2 48 2" xfId="12025"/>
    <cellStyle name="Normal 2 49" xfId="12026"/>
    <cellStyle name="Normal 2 49 2" xfId="12027"/>
    <cellStyle name="Normal 2 5" xfId="12028"/>
    <cellStyle name="Normal 2 5 10" xfId="12029"/>
    <cellStyle name="Normal 2 5 11" xfId="12030"/>
    <cellStyle name="Normal 2 5 12" xfId="12031"/>
    <cellStyle name="Normal 2 5 13" xfId="12032"/>
    <cellStyle name="Normal 2 5 2" xfId="12033"/>
    <cellStyle name="Normal 2 5 2 2" xfId="12034"/>
    <cellStyle name="Normal 2 5 3" xfId="12035"/>
    <cellStyle name="Normal 2 5 3 2" xfId="12036"/>
    <cellStyle name="Normal 2 5 4" xfId="12037"/>
    <cellStyle name="Normal 2 5 4 2" xfId="12038"/>
    <cellStyle name="Normal 2 5 5" xfId="12039"/>
    <cellStyle name="Normal 2 5 5 2" xfId="12040"/>
    <cellStyle name="Normal 2 5 6" xfId="12041"/>
    <cellStyle name="Normal 2 5 6 2" xfId="12042"/>
    <cellStyle name="Normal 2 5 7" xfId="12043"/>
    <cellStyle name="Normal 2 5 8" xfId="12044"/>
    <cellStyle name="Normal 2 5 9" xfId="12045"/>
    <cellStyle name="Normal 2 50" xfId="12046"/>
    <cellStyle name="Normal 2 50 2" xfId="12047"/>
    <cellStyle name="Normal 2 51" xfId="12048"/>
    <cellStyle name="Normal 2 51 2" xfId="12049"/>
    <cellStyle name="Normal 2 52" xfId="12050"/>
    <cellStyle name="Normal 2 52 2" xfId="12051"/>
    <cellStyle name="Normal 2 53" xfId="12052"/>
    <cellStyle name="Normal 2 53 2" xfId="12053"/>
    <cellStyle name="Normal 2 54" xfId="12054"/>
    <cellStyle name="Normal 2 54 2" xfId="12055"/>
    <cellStyle name="Normal 2 55" xfId="12056"/>
    <cellStyle name="Normal 2 55 2" xfId="12057"/>
    <cellStyle name="Normal 2 56" xfId="12058"/>
    <cellStyle name="Normal 2 56 2" xfId="12059"/>
    <cellStyle name="Normal 2 57" xfId="12060"/>
    <cellStyle name="Normal 2 6" xfId="12061"/>
    <cellStyle name="Normal 2 6 10" xfId="12062"/>
    <cellStyle name="Normal 2 6 11" xfId="12063"/>
    <cellStyle name="Normal 2 6 12" xfId="12064"/>
    <cellStyle name="Normal 2 6 13" xfId="12065"/>
    <cellStyle name="Normal 2 6 2" xfId="12066"/>
    <cellStyle name="Normal 2 6 2 2" xfId="12067"/>
    <cellStyle name="Normal 2 6 3" xfId="12068"/>
    <cellStyle name="Normal 2 6 3 2" xfId="12069"/>
    <cellStyle name="Normal 2 6 4" xfId="12070"/>
    <cellStyle name="Normal 2 6 5" xfId="12071"/>
    <cellStyle name="Normal 2 6 6" xfId="12072"/>
    <cellStyle name="Normal 2 6 7" xfId="12073"/>
    <cellStyle name="Normal 2 6 8" xfId="12074"/>
    <cellStyle name="Normal 2 6 9" xfId="12075"/>
    <cellStyle name="Normal 2 7" xfId="12076"/>
    <cellStyle name="Normal 2 7 10" xfId="12077"/>
    <cellStyle name="Normal 2 7 11" xfId="12078"/>
    <cellStyle name="Normal 2 7 12" xfId="12079"/>
    <cellStyle name="Normal 2 7 13" xfId="12080"/>
    <cellStyle name="Normal 2 7 13 2" xfId="12081"/>
    <cellStyle name="Normal 2 7 13 2 2" xfId="12082"/>
    <cellStyle name="Normal 2 7 13 2 3" xfId="12083"/>
    <cellStyle name="Normal 2 7 13 2 4" xfId="12084"/>
    <cellStyle name="Normal 2 7 13 3" xfId="12085"/>
    <cellStyle name="Normal 2 7 13 4" xfId="12086"/>
    <cellStyle name="Normal 2 7 13 5" xfId="12087"/>
    <cellStyle name="Normal 2 7 14" xfId="12088"/>
    <cellStyle name="Normal 2 7 14 2" xfId="12089"/>
    <cellStyle name="Normal 2 7 14 3" xfId="12090"/>
    <cellStyle name="Normal 2 7 14 4" xfId="12091"/>
    <cellStyle name="Normal 2 7 15" xfId="12092"/>
    <cellStyle name="Normal 2 7 16" xfId="12093"/>
    <cellStyle name="Normal 2 7 17" xfId="12094"/>
    <cellStyle name="Normal 2 7 2" xfId="12095"/>
    <cellStyle name="Normal 2 7 2 2" xfId="12096"/>
    <cellStyle name="Normal 2 7 3" xfId="12097"/>
    <cellStyle name="Normal 2 7 3 2" xfId="12098"/>
    <cellStyle name="Normal 2 7 4" xfId="12099"/>
    <cellStyle name="Normal 2 7 5" xfId="12100"/>
    <cellStyle name="Normal 2 7 6" xfId="12101"/>
    <cellStyle name="Normal 2 7 7" xfId="12102"/>
    <cellStyle name="Normal 2 7 8" xfId="12103"/>
    <cellStyle name="Normal 2 7 9" xfId="12104"/>
    <cellStyle name="Normal 2 8" xfId="12105"/>
    <cellStyle name="Normal 2 8 2" xfId="12106"/>
    <cellStyle name="Normal 2 8 3" xfId="12107"/>
    <cellStyle name="Normal 2 8 3 2" xfId="12108"/>
    <cellStyle name="Normal 2 8 4" xfId="12109"/>
    <cellStyle name="Normal 2 8 4 2" xfId="12110"/>
    <cellStyle name="Normal 2 8 4 2 2" xfId="12111"/>
    <cellStyle name="Normal 2 8 4 2 2 2" xfId="12112"/>
    <cellStyle name="Normal 2 8 4 2 2 3" xfId="12113"/>
    <cellStyle name="Normal 2 8 4 2 2 4" xfId="12114"/>
    <cellStyle name="Normal 2 8 4 2 3" xfId="12115"/>
    <cellStyle name="Normal 2 8 4 2 4" xfId="12116"/>
    <cellStyle name="Normal 2 8 4 2 5" xfId="12117"/>
    <cellStyle name="Normal 2 8 4 3" xfId="12118"/>
    <cellStyle name="Normal 2 8 4 4" xfId="12119"/>
    <cellStyle name="Normal 2 8 4 4 2" xfId="12120"/>
    <cellStyle name="Normal 2 8 4 4 3" xfId="12121"/>
    <cellStyle name="Normal 2 8 4 4 4" xfId="12122"/>
    <cellStyle name="Normal 2 8 4 5" xfId="12123"/>
    <cellStyle name="Normal 2 8 4 6" xfId="12124"/>
    <cellStyle name="Normal 2 8 4 7" xfId="12125"/>
    <cellStyle name="Normal 2 8 5" xfId="12126"/>
    <cellStyle name="Normal 2 8 5 2" xfId="12127"/>
    <cellStyle name="Normal 2 8 5 2 2" xfId="12128"/>
    <cellStyle name="Normal 2 8 5 2 3" xfId="12129"/>
    <cellStyle name="Normal 2 8 5 2 4" xfId="12130"/>
    <cellStyle name="Normal 2 8 5 3" xfId="12131"/>
    <cellStyle name="Normal 2 8 5 4" xfId="12132"/>
    <cellStyle name="Normal 2 8 5 5" xfId="12133"/>
    <cellStyle name="Normal 2 8 6" xfId="12134"/>
    <cellStyle name="Normal 2 8 6 2" xfId="12135"/>
    <cellStyle name="Normal 2 8 6 3" xfId="12136"/>
    <cellStyle name="Normal 2 8 6 4" xfId="12137"/>
    <cellStyle name="Normal 2 8 7" xfId="12138"/>
    <cellStyle name="Normal 2 8 8" xfId="12139"/>
    <cellStyle name="Normal 2 8 9" xfId="12140"/>
    <cellStyle name="Normal 2 9" xfId="12141"/>
    <cellStyle name="Normal 2 9 10" xfId="12142"/>
    <cellStyle name="Normal 2 9 10 2" xfId="12143"/>
    <cellStyle name="Normal 2 9 10 2 2" xfId="12144"/>
    <cellStyle name="Normal 2 9 10 2 2 2" xfId="12145"/>
    <cellStyle name="Normal 2 9 10 2 2 3" xfId="12146"/>
    <cellStyle name="Normal 2 9 10 2 2 4" xfId="12147"/>
    <cellStyle name="Normal 2 9 10 2 3" xfId="12148"/>
    <cellStyle name="Normal 2 9 10 2 4" xfId="12149"/>
    <cellStyle name="Normal 2 9 10 2 5" xfId="12150"/>
    <cellStyle name="Normal 2 9 10 3" xfId="12151"/>
    <cellStyle name="Normal 2 9 10 3 2" xfId="12152"/>
    <cellStyle name="Normal 2 9 10 3 3" xfId="12153"/>
    <cellStyle name="Normal 2 9 10 3 4" xfId="12154"/>
    <cellStyle name="Normal 2 9 10 4" xfId="12155"/>
    <cellStyle name="Normal 2 9 10 5" xfId="12156"/>
    <cellStyle name="Normal 2 9 10 6" xfId="12157"/>
    <cellStyle name="Normal 2 9 11" xfId="12158"/>
    <cellStyle name="Normal 2 9 11 2" xfId="12159"/>
    <cellStyle name="Normal 2 9 11 2 2" xfId="12160"/>
    <cellStyle name="Normal 2 9 11 2 3" xfId="12161"/>
    <cellStyle name="Normal 2 9 11 2 4" xfId="12162"/>
    <cellStyle name="Normal 2 9 11 3" xfId="12163"/>
    <cellStyle name="Normal 2 9 11 4" xfId="12164"/>
    <cellStyle name="Normal 2 9 11 5" xfId="12165"/>
    <cellStyle name="Normal 2 9 12" xfId="12166"/>
    <cellStyle name="Normal 2 9 12 2" xfId="12167"/>
    <cellStyle name="Normal 2 9 12 3" xfId="12168"/>
    <cellStyle name="Normal 2 9 12 4" xfId="12169"/>
    <cellStyle name="Normal 2 9 13" xfId="12170"/>
    <cellStyle name="Normal 2 9 14" xfId="12171"/>
    <cellStyle name="Normal 2 9 15" xfId="12172"/>
    <cellStyle name="Normal 2 9 2" xfId="12173"/>
    <cellStyle name="Normal 2 9 2 2" xfId="12174"/>
    <cellStyle name="Normal 2 9 2 2 2" xfId="12175"/>
    <cellStyle name="Normal 2 9 2 3" xfId="12176"/>
    <cellStyle name="Normal 2 9 2 4" xfId="12177"/>
    <cellStyle name="Normal 2 9 2 5" xfId="12178"/>
    <cellStyle name="Normal 2 9 2 6" xfId="12179"/>
    <cellStyle name="Normal 2 9 2 7" xfId="12180"/>
    <cellStyle name="Normal 2 9 2 8" xfId="12181"/>
    <cellStyle name="Normal 2 9 3" xfId="12182"/>
    <cellStyle name="Normal 2 9 3 2" xfId="12183"/>
    <cellStyle name="Normal 2 9 4" xfId="12184"/>
    <cellStyle name="Normal 2 9 5" xfId="12185"/>
    <cellStyle name="Normal 2 9 6" xfId="12186"/>
    <cellStyle name="Normal 2 9 7" xfId="12187"/>
    <cellStyle name="Normal 2 9 8" xfId="12188"/>
    <cellStyle name="Normal 2 9 9" xfId="12189"/>
    <cellStyle name="Normal 2 9 9 2" xfId="12190"/>
    <cellStyle name="Normal 20" xfId="12191"/>
    <cellStyle name="Normal 20 10" xfId="12192"/>
    <cellStyle name="Normal 20 10 2" xfId="12193"/>
    <cellStyle name="Normal 20 11" xfId="12194"/>
    <cellStyle name="Normal 20 11 2" xfId="12195"/>
    <cellStyle name="Normal 20 12" xfId="12196"/>
    <cellStyle name="Normal 20 12 2" xfId="12197"/>
    <cellStyle name="Normal 20 13" xfId="12198"/>
    <cellStyle name="Normal 20 13 2" xfId="12199"/>
    <cellStyle name="Normal 20 13 2 2" xfId="12200"/>
    <cellStyle name="Normal 20 13 2 3" xfId="12201"/>
    <cellStyle name="Normal 20 13 2 3 2" xfId="12202"/>
    <cellStyle name="Normal 20 13 2 3 3" xfId="12203"/>
    <cellStyle name="Normal 20 13 2 3 4" xfId="12204"/>
    <cellStyle name="Normal 20 13 2 4" xfId="12205"/>
    <cellStyle name="Normal 20 13 2 5" xfId="12206"/>
    <cellStyle name="Normal 20 13 2 6" xfId="12207"/>
    <cellStyle name="Normal 20 13 3" xfId="12208"/>
    <cellStyle name="Normal 20 13 4" xfId="12209"/>
    <cellStyle name="Normal 20 13 4 2" xfId="12210"/>
    <cellStyle name="Normal 20 13 4 3" xfId="12211"/>
    <cellStyle name="Normal 20 13 4 4" xfId="12212"/>
    <cellStyle name="Normal 20 13 5" xfId="12213"/>
    <cellStyle name="Normal 20 13 6" xfId="12214"/>
    <cellStyle name="Normal 20 13 7" xfId="12215"/>
    <cellStyle name="Normal 20 14" xfId="12216"/>
    <cellStyle name="Normal 20 15" xfId="12217"/>
    <cellStyle name="Normal 20 15 2" xfId="12218"/>
    <cellStyle name="Normal 20 15 2 2" xfId="12219"/>
    <cellStyle name="Normal 20 15 2 3" xfId="12220"/>
    <cellStyle name="Normal 20 15 2 4" xfId="12221"/>
    <cellStyle name="Normal 20 15 3" xfId="12222"/>
    <cellStyle name="Normal 20 15 4" xfId="12223"/>
    <cellStyle name="Normal 20 15 5" xfId="12224"/>
    <cellStyle name="Normal 20 16" xfId="12225"/>
    <cellStyle name="Normal 20 16 2" xfId="12226"/>
    <cellStyle name="Normal 20 16 3" xfId="12227"/>
    <cellStyle name="Normal 20 16 4" xfId="12228"/>
    <cellStyle name="Normal 20 17" xfId="12229"/>
    <cellStyle name="Normal 20 18" xfId="12230"/>
    <cellStyle name="Normal 20 19" xfId="12231"/>
    <cellStyle name="Normal 20 2" xfId="12232"/>
    <cellStyle name="Normal 20 2 2" xfId="12233"/>
    <cellStyle name="Normal 20 2 2 2" xfId="12234"/>
    <cellStyle name="Normal 20 2 2 2 2" xfId="12235"/>
    <cellStyle name="Normal 20 2 2 2 2 2" xfId="12236"/>
    <cellStyle name="Normal 20 2 2 2 2 3" xfId="12237"/>
    <cellStyle name="Normal 20 2 2 2 2 4" xfId="12238"/>
    <cellStyle name="Normal 20 2 2 2 3" xfId="12239"/>
    <cellStyle name="Normal 20 2 2 2 4" xfId="12240"/>
    <cellStyle name="Normal 20 2 2 2 5" xfId="12241"/>
    <cellStyle name="Normal 20 2 2 3" xfId="12242"/>
    <cellStyle name="Normal 20 2 2 4" xfId="12243"/>
    <cellStyle name="Normal 20 2 2 4 2" xfId="12244"/>
    <cellStyle name="Normal 20 2 2 4 3" xfId="12245"/>
    <cellStyle name="Normal 20 2 2 4 4" xfId="12246"/>
    <cellStyle name="Normal 20 2 2 5" xfId="12247"/>
    <cellStyle name="Normal 20 2 2 6" xfId="12248"/>
    <cellStyle name="Normal 20 2 2 7" xfId="12249"/>
    <cellStyle name="Normal 20 3" xfId="12250"/>
    <cellStyle name="Normal 20 3 2" xfId="12251"/>
    <cellStyle name="Normal 20 3 2 2" xfId="12252"/>
    <cellStyle name="Normal 20 4" xfId="12253"/>
    <cellStyle name="Normal 20 4 2" xfId="12254"/>
    <cellStyle name="Normal 20 5" xfId="12255"/>
    <cellStyle name="Normal 20 5 2" xfId="12256"/>
    <cellStyle name="Normal 20 6" xfId="12257"/>
    <cellStyle name="Normal 20 6 2" xfId="12258"/>
    <cellStyle name="Normal 20 7" xfId="12259"/>
    <cellStyle name="Normal 20 7 2" xfId="12260"/>
    <cellStyle name="Normal 20 8" xfId="12261"/>
    <cellStyle name="Normal 20 8 2" xfId="12262"/>
    <cellStyle name="Normal 20 9" xfId="12263"/>
    <cellStyle name="Normal 20 9 2" xfId="12264"/>
    <cellStyle name="Normal 21" xfId="12265"/>
    <cellStyle name="Normal 21 10" xfId="12266"/>
    <cellStyle name="Normal 21 10 2" xfId="12267"/>
    <cellStyle name="Normal 21 11" xfId="12268"/>
    <cellStyle name="Normal 21 11 2" xfId="12269"/>
    <cellStyle name="Normal 21 12" xfId="12270"/>
    <cellStyle name="Normal 21 12 2" xfId="12271"/>
    <cellStyle name="Normal 21 13" xfId="12272"/>
    <cellStyle name="Normal 21 14" xfId="12273"/>
    <cellStyle name="Normal 21 14 2" xfId="12274"/>
    <cellStyle name="Normal 21 14 2 2" xfId="12275"/>
    <cellStyle name="Normal 21 14 2 2 2" xfId="12276"/>
    <cellStyle name="Normal 21 14 2 2 3" xfId="12277"/>
    <cellStyle name="Normal 21 14 2 2 4" xfId="12278"/>
    <cellStyle name="Normal 21 14 2 3" xfId="12279"/>
    <cellStyle name="Normal 21 14 2 4" xfId="12280"/>
    <cellStyle name="Normal 21 14 2 5" xfId="12281"/>
    <cellStyle name="Normal 21 14 3" xfId="12282"/>
    <cellStyle name="Normal 21 14 3 2" xfId="12283"/>
    <cellStyle name="Normal 21 14 3 3" xfId="12284"/>
    <cellStyle name="Normal 21 14 3 4" xfId="12285"/>
    <cellStyle name="Normal 21 14 4" xfId="12286"/>
    <cellStyle name="Normal 21 14 5" xfId="12287"/>
    <cellStyle name="Normal 21 14 6" xfId="12288"/>
    <cellStyle name="Normal 21 15" xfId="12289"/>
    <cellStyle name="Normal 21 15 2" xfId="12290"/>
    <cellStyle name="Normal 21 15 3" xfId="12291"/>
    <cellStyle name="Normal 21 15 4" xfId="12292"/>
    <cellStyle name="Normal 21 2" xfId="12293"/>
    <cellStyle name="Normal 21 2 2" xfId="12294"/>
    <cellStyle name="Normal 21 2 3" xfId="12295"/>
    <cellStyle name="Normal 21 2 3 2" xfId="12296"/>
    <cellStyle name="Normal 21 2 3 2 2" xfId="12297"/>
    <cellStyle name="Normal 21 2 3 2 2 2" xfId="12298"/>
    <cellStyle name="Normal 21 2 3 2 2 3" xfId="12299"/>
    <cellStyle name="Normal 21 2 3 2 2 4" xfId="12300"/>
    <cellStyle name="Normal 21 2 3 2 3" xfId="12301"/>
    <cellStyle name="Normal 21 2 3 2 4" xfId="12302"/>
    <cellStyle name="Normal 21 2 3 2 5" xfId="12303"/>
    <cellStyle name="Normal 21 2 3 3" xfId="12304"/>
    <cellStyle name="Normal 21 2 3 3 2" xfId="12305"/>
    <cellStyle name="Normal 21 2 3 3 3" xfId="12306"/>
    <cellStyle name="Normal 21 2 3 3 4" xfId="12307"/>
    <cellStyle name="Normal 21 2 3 4" xfId="12308"/>
    <cellStyle name="Normal 21 2 3 5" xfId="12309"/>
    <cellStyle name="Normal 21 2 3 6" xfId="12310"/>
    <cellStyle name="Normal 21 3" xfId="12311"/>
    <cellStyle name="Normal 21 3 2" xfId="12312"/>
    <cellStyle name="Normal 21 4" xfId="12313"/>
    <cellStyle name="Normal 21 4 2" xfId="12314"/>
    <cellStyle name="Normal 21 5" xfId="12315"/>
    <cellStyle name="Normal 21 5 2" xfId="12316"/>
    <cellStyle name="Normal 21 6" xfId="12317"/>
    <cellStyle name="Normal 21 6 2" xfId="12318"/>
    <cellStyle name="Normal 21 7" xfId="12319"/>
    <cellStyle name="Normal 21 7 2" xfId="12320"/>
    <cellStyle name="Normal 21 8" xfId="12321"/>
    <cellStyle name="Normal 21 8 2" xfId="12322"/>
    <cellStyle name="Normal 21 9" xfId="12323"/>
    <cellStyle name="Normal 21 9 2" xfId="12324"/>
    <cellStyle name="Normal 22" xfId="12325"/>
    <cellStyle name="Normal 22 2" xfId="12326"/>
    <cellStyle name="Normal 22 2 2" xfId="12327"/>
    <cellStyle name="Normal 22 2 3" xfId="12328"/>
    <cellStyle name="Normal 22 2 3 2" xfId="12329"/>
    <cellStyle name="Normal 22 2 3 2 2" xfId="12330"/>
    <cellStyle name="Normal 22 2 3 2 2 2" xfId="12331"/>
    <cellStyle name="Normal 22 2 3 2 2 3" xfId="12332"/>
    <cellStyle name="Normal 22 2 3 2 2 4" xfId="12333"/>
    <cellStyle name="Normal 22 2 3 2 3" xfId="12334"/>
    <cellStyle name="Normal 22 2 3 2 4" xfId="12335"/>
    <cellStyle name="Normal 22 2 3 2 5" xfId="12336"/>
    <cellStyle name="Normal 22 2 3 3" xfId="12337"/>
    <cellStyle name="Normal 22 2 3 3 2" xfId="12338"/>
    <cellStyle name="Normal 22 2 3 3 3" xfId="12339"/>
    <cellStyle name="Normal 22 2 3 3 4" xfId="12340"/>
    <cellStyle name="Normal 22 2 3 4" xfId="12341"/>
    <cellStyle name="Normal 22 2 3 5" xfId="12342"/>
    <cellStyle name="Normal 22 2 3 6" xfId="12343"/>
    <cellStyle name="Normal 22 3" xfId="12344"/>
    <cellStyle name="Normal 22 3 2" xfId="12345"/>
    <cellStyle name="Normal 22 3 2 2" xfId="12346"/>
    <cellStyle name="Normal 22 3 2 2 2" xfId="12347"/>
    <cellStyle name="Normal 22 3 2 2 2 2" xfId="12348"/>
    <cellStyle name="Normal 22 3 2 2 2 3" xfId="12349"/>
    <cellStyle name="Normal 22 3 2 2 2 4" xfId="12350"/>
    <cellStyle name="Normal 22 3 2 2 3" xfId="12351"/>
    <cellStyle name="Normal 22 3 2 2 4" xfId="12352"/>
    <cellStyle name="Normal 22 3 2 2 5" xfId="12353"/>
    <cellStyle name="Normal 22 3 2 3" xfId="12354"/>
    <cellStyle name="Normal 22 3 2 4" xfId="12355"/>
    <cellStyle name="Normal 22 3 2 4 2" xfId="12356"/>
    <cellStyle name="Normal 22 3 2 4 3" xfId="12357"/>
    <cellStyle name="Normal 22 3 2 4 4" xfId="12358"/>
    <cellStyle name="Normal 22 3 2 5" xfId="12359"/>
    <cellStyle name="Normal 22 3 2 6" xfId="12360"/>
    <cellStyle name="Normal 22 3 2 7" xfId="12361"/>
    <cellStyle name="Normal 22 3 3" xfId="12362"/>
    <cellStyle name="Normal 22 3 3 2" xfId="12363"/>
    <cellStyle name="Normal 22 3 3 2 2" xfId="12364"/>
    <cellStyle name="Normal 22 3 3 2 2 2" xfId="12365"/>
    <cellStyle name="Normal 22 3 3 2 2 3" xfId="12366"/>
    <cellStyle name="Normal 22 3 3 2 2 4" xfId="12367"/>
    <cellStyle name="Normal 22 3 3 2 3" xfId="12368"/>
    <cellStyle name="Normal 22 3 3 2 4" xfId="12369"/>
    <cellStyle name="Normal 22 3 3 2 5" xfId="12370"/>
    <cellStyle name="Normal 22 3 3 3" xfId="12371"/>
    <cellStyle name="Normal 22 3 3 3 2" xfId="12372"/>
    <cellStyle name="Normal 22 3 3 3 3" xfId="12373"/>
    <cellStyle name="Normal 22 3 3 3 4" xfId="12374"/>
    <cellStyle name="Normal 22 3 3 4" xfId="12375"/>
    <cellStyle name="Normal 22 3 3 5" xfId="12376"/>
    <cellStyle name="Normal 22 3 3 6" xfId="12377"/>
    <cellStyle name="Normal 22 4" xfId="12378"/>
    <cellStyle name="Normal 22 4 2" xfId="12379"/>
    <cellStyle name="Normal 22 4 2 2" xfId="12380"/>
    <cellStyle name="Normal 22 4 2 2 2" xfId="12381"/>
    <cellStyle name="Normal 22 4 2 2 2 2" xfId="12382"/>
    <cellStyle name="Normal 22 4 2 2 2 3" xfId="12383"/>
    <cellStyle name="Normal 22 4 2 2 2 4" xfId="12384"/>
    <cellStyle name="Normal 22 4 2 2 3" xfId="12385"/>
    <cellStyle name="Normal 22 4 2 2 4" xfId="12386"/>
    <cellStyle name="Normal 22 4 2 2 5" xfId="12387"/>
    <cellStyle name="Normal 22 4 2 3" xfId="12388"/>
    <cellStyle name="Normal 22 4 2 3 2" xfId="12389"/>
    <cellStyle name="Normal 22 4 2 3 3" xfId="12390"/>
    <cellStyle name="Normal 22 4 2 3 4" xfId="12391"/>
    <cellStyle name="Normal 22 4 2 4" xfId="12392"/>
    <cellStyle name="Normal 22 4 2 5" xfId="12393"/>
    <cellStyle name="Normal 22 4 2 6" xfId="12394"/>
    <cellStyle name="Normal 22 4 3" xfId="12395"/>
    <cellStyle name="Normal 22 4 4" xfId="12396"/>
    <cellStyle name="Normal 22 4 4 2" xfId="12397"/>
    <cellStyle name="Normal 22 4 4 2 2" xfId="12398"/>
    <cellStyle name="Normal 22 4 4 2 3" xfId="12399"/>
    <cellStyle name="Normal 22 4 4 2 4" xfId="12400"/>
    <cellStyle name="Normal 22 4 4 3" xfId="12401"/>
    <cellStyle name="Normal 22 4 4 4" xfId="12402"/>
    <cellStyle name="Normal 22 4 4 5" xfId="12403"/>
    <cellStyle name="Normal 22 4 5" xfId="12404"/>
    <cellStyle name="Normal 22 4 5 2" xfId="12405"/>
    <cellStyle name="Normal 22 4 5 3" xfId="12406"/>
    <cellStyle name="Normal 22 4 5 4" xfId="12407"/>
    <cellStyle name="Normal 22 4 6" xfId="12408"/>
    <cellStyle name="Normal 22 4 7" xfId="12409"/>
    <cellStyle name="Normal 22 4 8" xfId="12410"/>
    <cellStyle name="Normal 22 5" xfId="12411"/>
    <cellStyle name="Normal 22 5 2" xfId="12412"/>
    <cellStyle name="Normal 22 5 2 2" xfId="12413"/>
    <cellStyle name="Normal 22 5 2 2 2" xfId="12414"/>
    <cellStyle name="Normal 22 5 2 2 3" xfId="12415"/>
    <cellStyle name="Normal 22 5 2 2 4" xfId="12416"/>
    <cellStyle name="Normal 22 5 2 3" xfId="12417"/>
    <cellStyle name="Normal 22 5 2 4" xfId="12418"/>
    <cellStyle name="Normal 22 5 2 5" xfId="12419"/>
    <cellStyle name="Normal 22 5 3" xfId="12420"/>
    <cellStyle name="Normal 22 5 4" xfId="12421"/>
    <cellStyle name="Normal 22 5 4 2" xfId="12422"/>
    <cellStyle name="Normal 22 5 4 3" xfId="12423"/>
    <cellStyle name="Normal 22 5 4 4" xfId="12424"/>
    <cellStyle name="Normal 22 5 5" xfId="12425"/>
    <cellStyle name="Normal 22 5 6" xfId="12426"/>
    <cellStyle name="Normal 22 5 7" xfId="12427"/>
    <cellStyle name="Normal 22 6" xfId="12428"/>
    <cellStyle name="Normal 22 7" xfId="12429"/>
    <cellStyle name="Normal 22 8" xfId="12430"/>
    <cellStyle name="Normal 22 8 2" xfId="12431"/>
    <cellStyle name="Normal 22 8 3" xfId="12432"/>
    <cellStyle name="Normal 22 8 4" xfId="12433"/>
    <cellStyle name="Normal 23" xfId="12434"/>
    <cellStyle name="Normal 23 2" xfId="12435"/>
    <cellStyle name="Normal 23 2 2" xfId="12436"/>
    <cellStyle name="Normal 23 3" xfId="12437"/>
    <cellStyle name="Normal 23 3 2" xfId="12438"/>
    <cellStyle name="Normal 23 4" xfId="12439"/>
    <cellStyle name="Normal 23 4 2" xfId="12440"/>
    <cellStyle name="Normal 23 4 2 2" xfId="12441"/>
    <cellStyle name="Normal 23 4 2 2 2" xfId="12442"/>
    <cellStyle name="Normal 23 4 2 2 3" xfId="12443"/>
    <cellStyle name="Normal 23 4 2 2 4" xfId="12444"/>
    <cellStyle name="Normal 23 4 2 3" xfId="12445"/>
    <cellStyle name="Normal 23 4 2 4" xfId="12446"/>
    <cellStyle name="Normal 23 4 2 5" xfId="12447"/>
    <cellStyle name="Normal 23 4 3" xfId="12448"/>
    <cellStyle name="Normal 23 4 4" xfId="12449"/>
    <cellStyle name="Normal 23 4 4 2" xfId="12450"/>
    <cellStyle name="Normal 23 4 4 3" xfId="12451"/>
    <cellStyle name="Normal 23 4 4 4" xfId="12452"/>
    <cellStyle name="Normal 23 4 5" xfId="12453"/>
    <cellStyle name="Normal 23 4 6" xfId="12454"/>
    <cellStyle name="Normal 23 4 7" xfId="12455"/>
    <cellStyle name="Normal 23 5" xfId="12456"/>
    <cellStyle name="Normal 23 6" xfId="12457"/>
    <cellStyle name="Normal 23 7" xfId="12458"/>
    <cellStyle name="Normal 23 8" xfId="12459"/>
    <cellStyle name="Normal 23 8 2" xfId="12460"/>
    <cellStyle name="Normal 23 8 3" xfId="12461"/>
    <cellStyle name="Normal 23 8 4" xfId="12462"/>
    <cellStyle name="Normal 24" xfId="12463"/>
    <cellStyle name="Normal 24 2" xfId="12464"/>
    <cellStyle name="Normal 24 2 2" xfId="12465"/>
    <cellStyle name="Normal 24 2 3" xfId="12466"/>
    <cellStyle name="Normal 24 2 3 2" xfId="12467"/>
    <cellStyle name="Normal 24 2 3 2 2" xfId="12468"/>
    <cellStyle name="Normal 24 2 3 2 2 2" xfId="12469"/>
    <cellStyle name="Normal 24 2 3 2 2 3" xfId="12470"/>
    <cellStyle name="Normal 24 2 3 2 2 4" xfId="12471"/>
    <cellStyle name="Normal 24 2 3 2 3" xfId="12472"/>
    <cellStyle name="Normal 24 2 3 2 4" xfId="12473"/>
    <cellStyle name="Normal 24 2 3 2 5" xfId="12474"/>
    <cellStyle name="Normal 24 2 3 3" xfId="12475"/>
    <cellStyle name="Normal 24 2 3 3 2" xfId="12476"/>
    <cellStyle name="Normal 24 2 3 3 3" xfId="12477"/>
    <cellStyle name="Normal 24 2 3 3 4" xfId="12478"/>
    <cellStyle name="Normal 24 2 3 4" xfId="12479"/>
    <cellStyle name="Normal 24 2 3 5" xfId="12480"/>
    <cellStyle name="Normal 24 2 3 6" xfId="12481"/>
    <cellStyle name="Normal 24 3" xfId="12482"/>
    <cellStyle name="Normal 24 3 2" xfId="12483"/>
    <cellStyle name="Normal 24 3 2 2" xfId="12484"/>
    <cellStyle name="Normal 24 3 2 2 2" xfId="12485"/>
    <cellStyle name="Normal 24 3 2 2 2 2" xfId="12486"/>
    <cellStyle name="Normal 24 3 2 2 2 3" xfId="12487"/>
    <cellStyle name="Normal 24 3 2 2 2 4" xfId="12488"/>
    <cellStyle name="Normal 24 3 2 2 3" xfId="12489"/>
    <cellStyle name="Normal 24 3 2 2 4" xfId="12490"/>
    <cellStyle name="Normal 24 3 2 2 5" xfId="12491"/>
    <cellStyle name="Normal 24 3 2 3" xfId="12492"/>
    <cellStyle name="Normal 24 3 2 4" xfId="12493"/>
    <cellStyle name="Normal 24 3 2 4 2" xfId="12494"/>
    <cellStyle name="Normal 24 3 2 4 3" xfId="12495"/>
    <cellStyle name="Normal 24 3 2 4 4" xfId="12496"/>
    <cellStyle name="Normal 24 3 2 5" xfId="12497"/>
    <cellStyle name="Normal 24 3 2 6" xfId="12498"/>
    <cellStyle name="Normal 24 3 2 7" xfId="12499"/>
    <cellStyle name="Normal 24 4" xfId="12500"/>
    <cellStyle name="Normal 24 5" xfId="12501"/>
    <cellStyle name="Normal 24 5 2" xfId="12502"/>
    <cellStyle name="Normal 24 5 2 2" xfId="12503"/>
    <cellStyle name="Normal 24 5 2 2 2" xfId="12504"/>
    <cellStyle name="Normal 24 5 2 2 3" xfId="12505"/>
    <cellStyle name="Normal 24 5 2 2 4" xfId="12506"/>
    <cellStyle name="Normal 24 5 2 3" xfId="12507"/>
    <cellStyle name="Normal 24 5 2 4" xfId="12508"/>
    <cellStyle name="Normal 24 5 2 5" xfId="12509"/>
    <cellStyle name="Normal 24 5 3" xfId="12510"/>
    <cellStyle name="Normal 24 5 4" xfId="12511"/>
    <cellStyle name="Normal 24 5 4 2" xfId="12512"/>
    <cellStyle name="Normal 24 5 4 3" xfId="12513"/>
    <cellStyle name="Normal 24 5 4 4" xfId="12514"/>
    <cellStyle name="Normal 24 5 5" xfId="12515"/>
    <cellStyle name="Normal 24 5 6" xfId="12516"/>
    <cellStyle name="Normal 24 5 7" xfId="12517"/>
    <cellStyle name="Normal 24 6" xfId="12518"/>
    <cellStyle name="Normal 24 7" xfId="12519"/>
    <cellStyle name="Normal 24 8" xfId="12520"/>
    <cellStyle name="Normal 24 8 2" xfId="12521"/>
    <cellStyle name="Normal 24 8 3" xfId="12522"/>
    <cellStyle name="Normal 24 8 4" xfId="12523"/>
    <cellStyle name="Normal 25" xfId="12524"/>
    <cellStyle name="Normal 25 2" xfId="12525"/>
    <cellStyle name="Normal 25 2 2" xfId="12526"/>
    <cellStyle name="Normal 25 2 2 2" xfId="12527"/>
    <cellStyle name="Normal 25 3" xfId="12528"/>
    <cellStyle name="Normal 25 3 2" xfId="12529"/>
    <cellStyle name="Normal 25 4" xfId="12530"/>
    <cellStyle name="Normal 25 5" xfId="12531"/>
    <cellStyle name="Normal 25 5 2" xfId="12532"/>
    <cellStyle name="Normal 25 5 2 2" xfId="12533"/>
    <cellStyle name="Normal 25 5 2 2 2" xfId="12534"/>
    <cellStyle name="Normal 25 5 2 2 3" xfId="12535"/>
    <cellStyle name="Normal 25 5 2 2 4" xfId="12536"/>
    <cellStyle name="Normal 25 5 2 3" xfId="12537"/>
    <cellStyle name="Normal 25 5 2 4" xfId="12538"/>
    <cellStyle name="Normal 25 5 2 5" xfId="12539"/>
    <cellStyle name="Normal 25 5 3" xfId="12540"/>
    <cellStyle name="Normal 25 5 3 2" xfId="12541"/>
    <cellStyle name="Normal 25 5 3 3" xfId="12542"/>
    <cellStyle name="Normal 25 5 3 4" xfId="12543"/>
    <cellStyle name="Normal 25 5 4" xfId="12544"/>
    <cellStyle name="Normal 25 5 5" xfId="12545"/>
    <cellStyle name="Normal 25 5 6" xfId="12546"/>
    <cellStyle name="Normal 25 6" xfId="12547"/>
    <cellStyle name="Normal 25 6 2" xfId="12548"/>
    <cellStyle name="Normal 25 6 3" xfId="12549"/>
    <cellStyle name="Normal 25 6 4" xfId="12550"/>
    <cellStyle name="Normal 26" xfId="12551"/>
    <cellStyle name="Normal 26 2" xfId="12552"/>
    <cellStyle name="Normal 26 2 2" xfId="12553"/>
    <cellStyle name="Normal 26 2 2 2" xfId="12554"/>
    <cellStyle name="Normal 26 3" xfId="12555"/>
    <cellStyle name="Normal 26 3 2" xfId="12556"/>
    <cellStyle name="Normal 26 3 3" xfId="12557"/>
    <cellStyle name="Normal 26 3 4" xfId="12558"/>
    <cellStyle name="Normal 26 3 4 2" xfId="12559"/>
    <cellStyle name="Normal 26 3 4 3" xfId="12560"/>
    <cellStyle name="Normal 26 3 4 4" xfId="12561"/>
    <cellStyle name="Normal 26 4" xfId="12562"/>
    <cellStyle name="Normal 26 4 2" xfId="12563"/>
    <cellStyle name="Normal 26 4 3" xfId="12564"/>
    <cellStyle name="Normal 26 4 3 2" xfId="12565"/>
    <cellStyle name="Normal 26 4 3 3" xfId="12566"/>
    <cellStyle name="Normal 26 4 3 4" xfId="12567"/>
    <cellStyle name="Normal 26 5" xfId="12568"/>
    <cellStyle name="Normal 26 5 2" xfId="12569"/>
    <cellStyle name="Normal 26 5 2 2" xfId="12570"/>
    <cellStyle name="Normal 26 5 2 2 2" xfId="12571"/>
    <cellStyle name="Normal 26 5 2 2 3" xfId="12572"/>
    <cellStyle name="Normal 26 5 2 2 4" xfId="12573"/>
    <cellStyle name="Normal 26 5 2 3" xfId="12574"/>
    <cellStyle name="Normal 26 5 2 4" xfId="12575"/>
    <cellStyle name="Normal 26 5 2 5" xfId="12576"/>
    <cellStyle name="Normal 26 5 3" xfId="12577"/>
    <cellStyle name="Normal 26 5 3 2" xfId="12578"/>
    <cellStyle name="Normal 26 5 3 3" xfId="12579"/>
    <cellStyle name="Normal 26 5 3 4" xfId="12580"/>
    <cellStyle name="Normal 26 5 4" xfId="12581"/>
    <cellStyle name="Normal 26 5 5" xfId="12582"/>
    <cellStyle name="Normal 26 5 6" xfId="12583"/>
    <cellStyle name="Normal 26 6" xfId="12584"/>
    <cellStyle name="Normal 26 6 2" xfId="12585"/>
    <cellStyle name="Normal 26 6 3" xfId="12586"/>
    <cellStyle name="Normal 26 6 4" xfId="12587"/>
    <cellStyle name="Normal 27" xfId="12588"/>
    <cellStyle name="Normal 27 2" xfId="12589"/>
    <cellStyle name="Normal 27 2 2" xfId="12590"/>
    <cellStyle name="Normal 27 3" xfId="12591"/>
    <cellStyle name="Normal 27 3 2" xfId="12592"/>
    <cellStyle name="Normal 27 4" xfId="12593"/>
    <cellStyle name="Normal 27 5" xfId="12594"/>
    <cellStyle name="Normal 27 5 2" xfId="12595"/>
    <cellStyle name="Normal 27 5 2 2" xfId="12596"/>
    <cellStyle name="Normal 27 5 2 2 2" xfId="12597"/>
    <cellStyle name="Normal 27 5 2 2 3" xfId="12598"/>
    <cellStyle name="Normal 27 5 2 2 4" xfId="12599"/>
    <cellStyle name="Normal 27 5 2 3" xfId="12600"/>
    <cellStyle name="Normal 27 5 2 4" xfId="12601"/>
    <cellStyle name="Normal 27 5 2 5" xfId="12602"/>
    <cellStyle name="Normal 27 5 3" xfId="12603"/>
    <cellStyle name="Normal 27 5 3 2" xfId="12604"/>
    <cellStyle name="Normal 27 5 3 3" xfId="12605"/>
    <cellStyle name="Normal 27 5 3 4" xfId="12606"/>
    <cellStyle name="Normal 27 5 4" xfId="12607"/>
    <cellStyle name="Normal 27 5 5" xfId="12608"/>
    <cellStyle name="Normal 27 5 6" xfId="12609"/>
    <cellStyle name="Normal 28" xfId="12610"/>
    <cellStyle name="Normal 28 2" xfId="12611"/>
    <cellStyle name="Normal 28 2 2" xfId="12612"/>
    <cellStyle name="Normal 28 3" xfId="12613"/>
    <cellStyle name="Normal 28 3 2" xfId="12614"/>
    <cellStyle name="Normal 28 4" xfId="12615"/>
    <cellStyle name="Normal 28 5" xfId="12616"/>
    <cellStyle name="Normal 28 5 2" xfId="12617"/>
    <cellStyle name="Normal 28 5 2 2" xfId="12618"/>
    <cellStyle name="Normal 28 5 2 2 2" xfId="12619"/>
    <cellStyle name="Normal 28 5 2 2 3" xfId="12620"/>
    <cellStyle name="Normal 28 5 2 2 4" xfId="12621"/>
    <cellStyle name="Normal 28 5 2 3" xfId="12622"/>
    <cellStyle name="Normal 28 5 2 4" xfId="12623"/>
    <cellStyle name="Normal 28 5 2 5" xfId="12624"/>
    <cellStyle name="Normal 28 5 3" xfId="12625"/>
    <cellStyle name="Normal 28 5 3 2" xfId="12626"/>
    <cellStyle name="Normal 28 5 3 3" xfId="12627"/>
    <cellStyle name="Normal 28 5 3 4" xfId="12628"/>
    <cellStyle name="Normal 28 5 4" xfId="12629"/>
    <cellStyle name="Normal 28 5 5" xfId="12630"/>
    <cellStyle name="Normal 28 5 6" xfId="12631"/>
    <cellStyle name="Normal 29" xfId="12632"/>
    <cellStyle name="Normal 29 10" xfId="12633"/>
    <cellStyle name="Normal 29 10 2" xfId="12634"/>
    <cellStyle name="Normal 29 11" xfId="12635"/>
    <cellStyle name="Normal 29 11 2" xfId="12636"/>
    <cellStyle name="Normal 29 12" xfId="12637"/>
    <cellStyle name="Normal 29 12 2" xfId="12638"/>
    <cellStyle name="Normal 29 13" xfId="12639"/>
    <cellStyle name="Normal 29 13 2" xfId="12640"/>
    <cellStyle name="Normal 29 13 2 2" xfId="12641"/>
    <cellStyle name="Normal 29 13 2 3" xfId="12642"/>
    <cellStyle name="Normal 29 13 2 4" xfId="12643"/>
    <cellStyle name="Normal 29 13 3" xfId="12644"/>
    <cellStyle name="Normal 29 13 4" xfId="12645"/>
    <cellStyle name="Normal 29 13 5" xfId="12646"/>
    <cellStyle name="Normal 29 14" xfId="12647"/>
    <cellStyle name="Normal 29 14 2" xfId="12648"/>
    <cellStyle name="Normal 29 14 3" xfId="12649"/>
    <cellStyle name="Normal 29 14 4" xfId="12650"/>
    <cellStyle name="Normal 29 15" xfId="12651"/>
    <cellStyle name="Normal 29 16" xfId="12652"/>
    <cellStyle name="Normal 29 17" xfId="12653"/>
    <cellStyle name="Normal 29 2" xfId="12654"/>
    <cellStyle name="Normal 29 2 2" xfId="12655"/>
    <cellStyle name="Normal 29 3" xfId="12656"/>
    <cellStyle name="Normal 29 3 2" xfId="12657"/>
    <cellStyle name="Normal 29 4" xfId="12658"/>
    <cellStyle name="Normal 29 4 2" xfId="12659"/>
    <cellStyle name="Normal 29 5" xfId="12660"/>
    <cellStyle name="Normal 29 5 2" xfId="12661"/>
    <cellStyle name="Normal 29 6" xfId="12662"/>
    <cellStyle name="Normal 29 6 2" xfId="12663"/>
    <cellStyle name="Normal 29 7" xfId="12664"/>
    <cellStyle name="Normal 29 7 2" xfId="12665"/>
    <cellStyle name="Normal 29 8" xfId="12666"/>
    <cellStyle name="Normal 29 8 2" xfId="12667"/>
    <cellStyle name="Normal 29 9" xfId="12668"/>
    <cellStyle name="Normal 29 9 2" xfId="12669"/>
    <cellStyle name="Normal 3" xfId="12"/>
    <cellStyle name="Normal 3 10" xfId="12670"/>
    <cellStyle name="Normal 3 10 2" xfId="12671"/>
    <cellStyle name="Normal 3 10 2 2" xfId="12672"/>
    <cellStyle name="Normal 3 10 2 3" xfId="12673"/>
    <cellStyle name="Normal 3 10 2 3 2" xfId="12674"/>
    <cellStyle name="Normal 3 10 2 3 2 2" xfId="12675"/>
    <cellStyle name="Normal 3 10 2 3 2 3" xfId="12676"/>
    <cellStyle name="Normal 3 10 2 3 2 4" xfId="12677"/>
    <cellStyle name="Normal 3 10 2 3 3" xfId="12678"/>
    <cellStyle name="Normal 3 10 2 3 4" xfId="12679"/>
    <cellStyle name="Normal 3 10 2 3 5" xfId="12680"/>
    <cellStyle name="Normal 3 10 2 4" xfId="12681"/>
    <cellStyle name="Normal 3 10 2 4 2" xfId="12682"/>
    <cellStyle name="Normal 3 10 2 4 3" xfId="12683"/>
    <cellStyle name="Normal 3 10 2 4 4" xfId="12684"/>
    <cellStyle name="Normal 3 10 2 5" xfId="12685"/>
    <cellStyle name="Normal 3 10 2 6" xfId="12686"/>
    <cellStyle name="Normal 3 10 2 7" xfId="12687"/>
    <cellStyle name="Normal 3 10 3" xfId="12688"/>
    <cellStyle name="Normal 3 10 3 2" xfId="12689"/>
    <cellStyle name="Normal 3 10 3 2 2" xfId="12690"/>
    <cellStyle name="Normal 3 10 3 2 2 2" xfId="12691"/>
    <cellStyle name="Normal 3 10 3 2 2 3" xfId="12692"/>
    <cellStyle name="Normal 3 10 3 2 2 4" xfId="12693"/>
    <cellStyle name="Normal 3 10 3 2 3" xfId="12694"/>
    <cellStyle name="Normal 3 10 3 2 4" xfId="12695"/>
    <cellStyle name="Normal 3 10 3 2 5" xfId="12696"/>
    <cellStyle name="Normal 3 10 3 3" xfId="12697"/>
    <cellStyle name="Normal 3 10 3 3 2" xfId="12698"/>
    <cellStyle name="Normal 3 10 3 3 3" xfId="12699"/>
    <cellStyle name="Normal 3 10 3 3 4" xfId="12700"/>
    <cellStyle name="Normal 3 10 3 4" xfId="12701"/>
    <cellStyle name="Normal 3 10 3 5" xfId="12702"/>
    <cellStyle name="Normal 3 10 3 6" xfId="12703"/>
    <cellStyle name="Normal 3 10 4" xfId="12704"/>
    <cellStyle name="Normal 3 10 5" xfId="12705"/>
    <cellStyle name="Normal 3 10 5 2" xfId="12706"/>
    <cellStyle name="Normal 3 10 5 2 2" xfId="12707"/>
    <cellStyle name="Normal 3 10 5 2 3" xfId="12708"/>
    <cellStyle name="Normal 3 10 5 2 4" xfId="12709"/>
    <cellStyle name="Normal 3 10 5 3" xfId="12710"/>
    <cellStyle name="Normal 3 10 5 4" xfId="12711"/>
    <cellStyle name="Normal 3 10 5 5" xfId="12712"/>
    <cellStyle name="Normal 3 10 6" xfId="12713"/>
    <cellStyle name="Normal 3 10 7" xfId="12714"/>
    <cellStyle name="Normal 3 10 8" xfId="12715"/>
    <cellStyle name="Normal 3 11" xfId="12716"/>
    <cellStyle name="Normal 3 11 2" xfId="12717"/>
    <cellStyle name="Normal 3 11 2 2" xfId="12718"/>
    <cellStyle name="Normal 3 11 2 2 2" xfId="12719"/>
    <cellStyle name="Normal 3 11 2 2 2 2" xfId="12720"/>
    <cellStyle name="Normal 3 11 2 2 2 3" xfId="12721"/>
    <cellStyle name="Normal 3 11 2 2 2 4" xfId="12722"/>
    <cellStyle name="Normal 3 11 2 2 3" xfId="12723"/>
    <cellStyle name="Normal 3 11 2 2 4" xfId="12724"/>
    <cellStyle name="Normal 3 11 2 2 5" xfId="12725"/>
    <cellStyle name="Normal 3 11 2 3" xfId="12726"/>
    <cellStyle name="Normal 3 11 2 3 2" xfId="12727"/>
    <cellStyle name="Normal 3 11 2 3 3" xfId="12728"/>
    <cellStyle name="Normal 3 11 2 3 4" xfId="12729"/>
    <cellStyle name="Normal 3 11 2 4" xfId="12730"/>
    <cellStyle name="Normal 3 11 2 5" xfId="12731"/>
    <cellStyle name="Normal 3 11 2 6" xfId="12732"/>
    <cellStyle name="Normal 3 11 3" xfId="12733"/>
    <cellStyle name="Normal 3 11 4" xfId="12734"/>
    <cellStyle name="Normal 3 11 4 2" xfId="12735"/>
    <cellStyle name="Normal 3 11 4 2 2" xfId="12736"/>
    <cellStyle name="Normal 3 11 4 2 3" xfId="12737"/>
    <cellStyle name="Normal 3 11 4 2 4" xfId="12738"/>
    <cellStyle name="Normal 3 11 4 3" xfId="12739"/>
    <cellStyle name="Normal 3 11 4 4" xfId="12740"/>
    <cellStyle name="Normal 3 11 4 5" xfId="12741"/>
    <cellStyle name="Normal 3 11 5" xfId="12742"/>
    <cellStyle name="Normal 3 11 6" xfId="12743"/>
    <cellStyle name="Normal 3 11 7" xfId="12744"/>
    <cellStyle name="Normal 3 12" xfId="12745"/>
    <cellStyle name="Normal 3 12 2" xfId="12746"/>
    <cellStyle name="Normal 3 12 2 2" xfId="12747"/>
    <cellStyle name="Normal 3 12 2 2 2" xfId="12748"/>
    <cellStyle name="Normal 3 12 2 2 3" xfId="12749"/>
    <cellStyle name="Normal 3 12 2 2 4" xfId="12750"/>
    <cellStyle name="Normal 3 12 3" xfId="12751"/>
    <cellStyle name="Normal 3 12 3 2" xfId="12752"/>
    <cellStyle name="Normal 3 12 3 2 2" xfId="12753"/>
    <cellStyle name="Normal 3 12 3 2 3" xfId="12754"/>
    <cellStyle name="Normal 3 12 3 2 4" xfId="12755"/>
    <cellStyle name="Normal 3 12 3 3" xfId="12756"/>
    <cellStyle name="Normal 3 12 3 4" xfId="12757"/>
    <cellStyle name="Normal 3 12 3 5" xfId="12758"/>
    <cellStyle name="Normal 3 12 4" xfId="12759"/>
    <cellStyle name="Normal 3 12 5" xfId="12760"/>
    <cellStyle name="Normal 3 12 6" xfId="12761"/>
    <cellStyle name="Normal 3 13" xfId="12762"/>
    <cellStyle name="Normal 3 13 2" xfId="12763"/>
    <cellStyle name="Normal 3 13 3" xfId="12764"/>
    <cellStyle name="Normal 3 13 3 2" xfId="12765"/>
    <cellStyle name="Normal 3 13 3 2 2" xfId="12766"/>
    <cellStyle name="Normal 3 13 3 2 3" xfId="12767"/>
    <cellStyle name="Normal 3 13 3 2 4" xfId="12768"/>
    <cellStyle name="Normal 3 13 3 3" xfId="12769"/>
    <cellStyle name="Normal 3 13 3 4" xfId="12770"/>
    <cellStyle name="Normal 3 13 3 5" xfId="12771"/>
    <cellStyle name="Normal 3 13 4" xfId="12772"/>
    <cellStyle name="Normal 3 13 4 2" xfId="12773"/>
    <cellStyle name="Normal 3 13 4 3" xfId="12774"/>
    <cellStyle name="Normal 3 13 4 4" xfId="12775"/>
    <cellStyle name="Normal 3 13 5" xfId="12776"/>
    <cellStyle name="Normal 3 13 6" xfId="12777"/>
    <cellStyle name="Normal 3 13 7" xfId="12778"/>
    <cellStyle name="Normal 3 14" xfId="12779"/>
    <cellStyle name="Normal 3 14 2" xfId="12780"/>
    <cellStyle name="Normal 3 15" xfId="12781"/>
    <cellStyle name="Normal 3 15 2" xfId="12782"/>
    <cellStyle name="Normal 3 16" xfId="12783"/>
    <cellStyle name="Normal 3 16 2" xfId="12784"/>
    <cellStyle name="Normal 3 17" xfId="12785"/>
    <cellStyle name="Normal 3 17 2" xfId="12786"/>
    <cellStyle name="Normal 3 18" xfId="12787"/>
    <cellStyle name="Normal 3 18 2" xfId="12788"/>
    <cellStyle name="Normal 3 19" xfId="12789"/>
    <cellStyle name="Normal 3 19 2" xfId="12790"/>
    <cellStyle name="Normal 3 2" xfId="12791"/>
    <cellStyle name="Normal 3 2 10" xfId="12792"/>
    <cellStyle name="Normal 3 2 10 2" xfId="12793"/>
    <cellStyle name="Normal 3 2 10 3" xfId="12794"/>
    <cellStyle name="Normal 3 2 10 3 2" xfId="12795"/>
    <cellStyle name="Normal 3 2 10 3 2 2" xfId="12796"/>
    <cellStyle name="Normal 3 2 10 3 2 3" xfId="12797"/>
    <cellStyle name="Normal 3 2 10 3 2 4" xfId="12798"/>
    <cellStyle name="Normal 3 2 10 3 3" xfId="12799"/>
    <cellStyle name="Normal 3 2 10 3 4" xfId="12800"/>
    <cellStyle name="Normal 3 2 10 3 5" xfId="12801"/>
    <cellStyle name="Normal 3 2 10 4" xfId="12802"/>
    <cellStyle name="Normal 3 2 10 4 2" xfId="12803"/>
    <cellStyle name="Normal 3 2 10 4 3" xfId="12804"/>
    <cellStyle name="Normal 3 2 10 4 4" xfId="12805"/>
    <cellStyle name="Normal 3 2 10 5" xfId="12806"/>
    <cellStyle name="Normal 3 2 10 6" xfId="12807"/>
    <cellStyle name="Normal 3 2 10 7" xfId="12808"/>
    <cellStyle name="Normal 3 2 11" xfId="12809"/>
    <cellStyle name="Normal 3 2 11 2" xfId="12810"/>
    <cellStyle name="Normal 3 2 11 3" xfId="12811"/>
    <cellStyle name="Normal 3 2 11 3 2" xfId="12812"/>
    <cellStyle name="Normal 3 2 11 3 2 2" xfId="12813"/>
    <cellStyle name="Normal 3 2 11 3 2 3" xfId="12814"/>
    <cellStyle name="Normal 3 2 11 3 2 4" xfId="12815"/>
    <cellStyle name="Normal 3 2 11 3 3" xfId="12816"/>
    <cellStyle name="Normal 3 2 11 3 4" xfId="12817"/>
    <cellStyle name="Normal 3 2 11 3 5" xfId="12818"/>
    <cellStyle name="Normal 3 2 11 4" xfId="12819"/>
    <cellStyle name="Normal 3 2 11 4 2" xfId="12820"/>
    <cellStyle name="Normal 3 2 11 4 3" xfId="12821"/>
    <cellStyle name="Normal 3 2 11 4 4" xfId="12822"/>
    <cellStyle name="Normal 3 2 11 5" xfId="12823"/>
    <cellStyle name="Normal 3 2 11 6" xfId="12824"/>
    <cellStyle name="Normal 3 2 11 7" xfId="12825"/>
    <cellStyle name="Normal 3 2 12" xfId="12826"/>
    <cellStyle name="Normal 3 2 13" xfId="12827"/>
    <cellStyle name="Normal 3 2 14" xfId="12828"/>
    <cellStyle name="Normal 3 2 15" xfId="12829"/>
    <cellStyle name="Normal 3 2 16" xfId="12830"/>
    <cellStyle name="Normal 3 2 17" xfId="12831"/>
    <cellStyle name="Normal 3 2 17 2" xfId="12832"/>
    <cellStyle name="Normal 3 2 18" xfId="12833"/>
    <cellStyle name="Normal 3 2 18 2" xfId="12834"/>
    <cellStyle name="Normal 3 2 19" xfId="12835"/>
    <cellStyle name="Normal 3 2 19 2" xfId="12836"/>
    <cellStyle name="Normal 3 2 2" xfId="12837"/>
    <cellStyle name="Normal 3 2 2 10" xfId="12838"/>
    <cellStyle name="Normal 3 2 2 11" xfId="12839"/>
    <cellStyle name="Normal 3 2 2 11 2" xfId="12840"/>
    <cellStyle name="Normal 3 2 2 11 2 2" xfId="12841"/>
    <cellStyle name="Normal 3 2 2 11 2 3" xfId="12842"/>
    <cellStyle name="Normal 3 2 2 11 2 4" xfId="12843"/>
    <cellStyle name="Normal 3 2 2 11 3" xfId="12844"/>
    <cellStyle name="Normal 3 2 2 11 4" xfId="12845"/>
    <cellStyle name="Normal 3 2 2 11 5" xfId="12846"/>
    <cellStyle name="Normal 3 2 2 12" xfId="12847"/>
    <cellStyle name="Normal 3 2 2 12 2" xfId="12848"/>
    <cellStyle name="Normal 3 2 2 12 3" xfId="12849"/>
    <cellStyle name="Normal 3 2 2 12 4" xfId="12850"/>
    <cellStyle name="Normal 3 2 2 13" xfId="12851"/>
    <cellStyle name="Normal 3 2 2 14" xfId="12852"/>
    <cellStyle name="Normal 3 2 2 15" xfId="12853"/>
    <cellStyle name="Normal 3 2 2 2" xfId="12854"/>
    <cellStyle name="Normal 3 2 2 2 10" xfId="12855"/>
    <cellStyle name="Normal 3 2 2 2 10 2" xfId="12856"/>
    <cellStyle name="Normal 3 2 2 2 10 2 2" xfId="12857"/>
    <cellStyle name="Normal 3 2 2 2 10 2 3" xfId="12858"/>
    <cellStyle name="Normal 3 2 2 2 10 2 4" xfId="12859"/>
    <cellStyle name="Normal 3 2 2 2 10 3" xfId="12860"/>
    <cellStyle name="Normal 3 2 2 2 10 4" xfId="12861"/>
    <cellStyle name="Normal 3 2 2 2 10 5" xfId="12862"/>
    <cellStyle name="Normal 3 2 2 2 11" xfId="12863"/>
    <cellStyle name="Normal 3 2 2 2 11 2" xfId="12864"/>
    <cellStyle name="Normal 3 2 2 2 11 3" xfId="12865"/>
    <cellStyle name="Normal 3 2 2 2 11 4" xfId="12866"/>
    <cellStyle name="Normal 3 2 2 2 12" xfId="12867"/>
    <cellStyle name="Normal 3 2 2 2 13" xfId="12868"/>
    <cellStyle name="Normal 3 2 2 2 14" xfId="12869"/>
    <cellStyle name="Normal 3 2 2 2 2" xfId="12870"/>
    <cellStyle name="Normal 3 2 2 2 2 10" xfId="12871"/>
    <cellStyle name="Normal 3 2 2 2 2 2" xfId="12872"/>
    <cellStyle name="Normal 3 2 2 2 2 2 2" xfId="12873"/>
    <cellStyle name="Normal 3 2 2 2 2 2 2 2" xfId="12874"/>
    <cellStyle name="Normal 3 2 2 2 2 2 2 2 2" xfId="12875"/>
    <cellStyle name="Normal 3 2 2 2 2 2 2 2 2 2" xfId="12876"/>
    <cellStyle name="Normal 3 2 2 2 2 2 2 2 2 3" xfId="12877"/>
    <cellStyle name="Normal 3 2 2 2 2 2 2 2 2 4" xfId="12878"/>
    <cellStyle name="Normal 3 2 2 2 2 2 2 2 3" xfId="12879"/>
    <cellStyle name="Normal 3 2 2 2 2 2 2 2 4" xfId="12880"/>
    <cellStyle name="Normal 3 2 2 2 2 2 2 2 5" xfId="12881"/>
    <cellStyle name="Normal 3 2 2 2 2 2 2 3" xfId="12882"/>
    <cellStyle name="Normal 3 2 2 2 2 2 2 3 2" xfId="12883"/>
    <cellStyle name="Normal 3 2 2 2 2 2 2 3 3" xfId="12884"/>
    <cellStyle name="Normal 3 2 2 2 2 2 2 3 4" xfId="12885"/>
    <cellStyle name="Normal 3 2 2 2 2 2 2 4" xfId="12886"/>
    <cellStyle name="Normal 3 2 2 2 2 2 2 5" xfId="12887"/>
    <cellStyle name="Normal 3 2 2 2 2 2 2 6" xfId="12888"/>
    <cellStyle name="Normal 3 2 2 2 2 2 3" xfId="12889"/>
    <cellStyle name="Normal 3 2 2 2 2 2 3 2" xfId="12890"/>
    <cellStyle name="Normal 3 2 2 2 2 2 3 2 2" xfId="12891"/>
    <cellStyle name="Normal 3 2 2 2 2 2 3 2 2 2" xfId="12892"/>
    <cellStyle name="Normal 3 2 2 2 2 2 3 2 2 3" xfId="12893"/>
    <cellStyle name="Normal 3 2 2 2 2 2 3 2 2 4" xfId="12894"/>
    <cellStyle name="Normal 3 2 2 2 2 2 3 2 3" xfId="12895"/>
    <cellStyle name="Normal 3 2 2 2 2 2 3 2 4" xfId="12896"/>
    <cellStyle name="Normal 3 2 2 2 2 2 3 2 5" xfId="12897"/>
    <cellStyle name="Normal 3 2 2 2 2 2 3 3" xfId="12898"/>
    <cellStyle name="Normal 3 2 2 2 2 2 3 3 2" xfId="12899"/>
    <cellStyle name="Normal 3 2 2 2 2 2 3 3 3" xfId="12900"/>
    <cellStyle name="Normal 3 2 2 2 2 2 3 3 4" xfId="12901"/>
    <cellStyle name="Normal 3 2 2 2 2 2 3 4" xfId="12902"/>
    <cellStyle name="Normal 3 2 2 2 2 2 3 5" xfId="12903"/>
    <cellStyle name="Normal 3 2 2 2 2 2 3 6" xfId="12904"/>
    <cellStyle name="Normal 3 2 2 2 2 2 4" xfId="12905"/>
    <cellStyle name="Normal 3 2 2 2 2 2 4 2" xfId="12906"/>
    <cellStyle name="Normal 3 2 2 2 2 2 4 2 2" xfId="12907"/>
    <cellStyle name="Normal 3 2 2 2 2 2 4 2 3" xfId="12908"/>
    <cellStyle name="Normal 3 2 2 2 2 2 4 2 4" xfId="12909"/>
    <cellStyle name="Normal 3 2 2 2 2 2 4 3" xfId="12910"/>
    <cellStyle name="Normal 3 2 2 2 2 2 4 4" xfId="12911"/>
    <cellStyle name="Normal 3 2 2 2 2 2 4 5" xfId="12912"/>
    <cellStyle name="Normal 3 2 2 2 2 2 5" xfId="12913"/>
    <cellStyle name="Normal 3 2 2 2 2 2 5 2" xfId="12914"/>
    <cellStyle name="Normal 3 2 2 2 2 2 5 3" xfId="12915"/>
    <cellStyle name="Normal 3 2 2 2 2 2 5 4" xfId="12916"/>
    <cellStyle name="Normal 3 2 2 2 2 2 6" xfId="12917"/>
    <cellStyle name="Normal 3 2 2 2 2 2 7" xfId="12918"/>
    <cellStyle name="Normal 3 2 2 2 2 2 8" xfId="12919"/>
    <cellStyle name="Normal 3 2 2 2 2 3" xfId="12920"/>
    <cellStyle name="Normal 3 2 2 2 2 3 2" xfId="12921"/>
    <cellStyle name="Normal 3 2 2 2 2 3 2 2" xfId="12922"/>
    <cellStyle name="Normal 3 2 2 2 2 3 2 2 2" xfId="12923"/>
    <cellStyle name="Normal 3 2 2 2 2 3 2 2 3" xfId="12924"/>
    <cellStyle name="Normal 3 2 2 2 2 3 2 2 4" xfId="12925"/>
    <cellStyle name="Normal 3 2 2 2 2 3 2 3" xfId="12926"/>
    <cellStyle name="Normal 3 2 2 2 2 3 2 4" xfId="12927"/>
    <cellStyle name="Normal 3 2 2 2 2 3 2 5" xfId="12928"/>
    <cellStyle name="Normal 3 2 2 2 2 3 3" xfId="12929"/>
    <cellStyle name="Normal 3 2 2 2 2 3 3 2" xfId="12930"/>
    <cellStyle name="Normal 3 2 2 2 2 3 3 3" xfId="12931"/>
    <cellStyle name="Normal 3 2 2 2 2 3 3 4" xfId="12932"/>
    <cellStyle name="Normal 3 2 2 2 2 3 4" xfId="12933"/>
    <cellStyle name="Normal 3 2 2 2 2 3 5" xfId="12934"/>
    <cellStyle name="Normal 3 2 2 2 2 3 6" xfId="12935"/>
    <cellStyle name="Normal 3 2 2 2 2 4" xfId="12936"/>
    <cellStyle name="Normal 3 2 2 2 2 4 2" xfId="12937"/>
    <cellStyle name="Normal 3 2 2 2 2 4 2 2" xfId="12938"/>
    <cellStyle name="Normal 3 2 2 2 2 4 2 2 2" xfId="12939"/>
    <cellStyle name="Normal 3 2 2 2 2 4 2 2 3" xfId="12940"/>
    <cellStyle name="Normal 3 2 2 2 2 4 2 2 4" xfId="12941"/>
    <cellStyle name="Normal 3 2 2 2 2 4 2 3" xfId="12942"/>
    <cellStyle name="Normal 3 2 2 2 2 4 2 4" xfId="12943"/>
    <cellStyle name="Normal 3 2 2 2 2 4 2 5" xfId="12944"/>
    <cellStyle name="Normal 3 2 2 2 2 4 3" xfId="12945"/>
    <cellStyle name="Normal 3 2 2 2 2 4 3 2" xfId="12946"/>
    <cellStyle name="Normal 3 2 2 2 2 4 3 3" xfId="12947"/>
    <cellStyle name="Normal 3 2 2 2 2 4 3 4" xfId="12948"/>
    <cellStyle name="Normal 3 2 2 2 2 4 4" xfId="12949"/>
    <cellStyle name="Normal 3 2 2 2 2 4 5" xfId="12950"/>
    <cellStyle name="Normal 3 2 2 2 2 4 6" xfId="12951"/>
    <cellStyle name="Normal 3 2 2 2 2 5" xfId="12952"/>
    <cellStyle name="Normal 3 2 2 2 2 6" xfId="12953"/>
    <cellStyle name="Normal 3 2 2 2 2 6 2" xfId="12954"/>
    <cellStyle name="Normal 3 2 2 2 2 6 2 2" xfId="12955"/>
    <cellStyle name="Normal 3 2 2 2 2 6 2 3" xfId="12956"/>
    <cellStyle name="Normal 3 2 2 2 2 6 2 4" xfId="12957"/>
    <cellStyle name="Normal 3 2 2 2 2 6 3" xfId="12958"/>
    <cellStyle name="Normal 3 2 2 2 2 6 4" xfId="12959"/>
    <cellStyle name="Normal 3 2 2 2 2 6 5" xfId="12960"/>
    <cellStyle name="Normal 3 2 2 2 2 7" xfId="12961"/>
    <cellStyle name="Normal 3 2 2 2 2 7 2" xfId="12962"/>
    <cellStyle name="Normal 3 2 2 2 2 7 3" xfId="12963"/>
    <cellStyle name="Normal 3 2 2 2 2 7 4" xfId="12964"/>
    <cellStyle name="Normal 3 2 2 2 2 8" xfId="12965"/>
    <cellStyle name="Normal 3 2 2 2 2 9" xfId="12966"/>
    <cellStyle name="Normal 3 2 2 2 3" xfId="12967"/>
    <cellStyle name="Normal 3 2 2 2 3 2" xfId="12968"/>
    <cellStyle name="Normal 3 2 2 2 3 2 2" xfId="12969"/>
    <cellStyle name="Normal 3 2 2 2 3 2 2 2" xfId="12970"/>
    <cellStyle name="Normal 3 2 2 2 3 2 2 2 2" xfId="12971"/>
    <cellStyle name="Normal 3 2 2 2 3 2 2 2 2 2" xfId="12972"/>
    <cellStyle name="Normal 3 2 2 2 3 2 2 2 2 3" xfId="12973"/>
    <cellStyle name="Normal 3 2 2 2 3 2 2 2 2 4" xfId="12974"/>
    <cellStyle name="Normal 3 2 2 2 3 2 2 2 3" xfId="12975"/>
    <cellStyle name="Normal 3 2 2 2 3 2 2 2 4" xfId="12976"/>
    <cellStyle name="Normal 3 2 2 2 3 2 2 2 5" xfId="12977"/>
    <cellStyle name="Normal 3 2 2 2 3 2 2 3" xfId="12978"/>
    <cellStyle name="Normal 3 2 2 2 3 2 2 3 2" xfId="12979"/>
    <cellStyle name="Normal 3 2 2 2 3 2 2 3 3" xfId="12980"/>
    <cellStyle name="Normal 3 2 2 2 3 2 2 3 4" xfId="12981"/>
    <cellStyle name="Normal 3 2 2 2 3 2 2 4" xfId="12982"/>
    <cellStyle name="Normal 3 2 2 2 3 2 2 5" xfId="12983"/>
    <cellStyle name="Normal 3 2 2 2 3 2 2 6" xfId="12984"/>
    <cellStyle name="Normal 3 2 2 2 3 2 3" xfId="12985"/>
    <cellStyle name="Normal 3 2 2 2 3 2 3 2" xfId="12986"/>
    <cellStyle name="Normal 3 2 2 2 3 2 3 2 2" xfId="12987"/>
    <cellStyle name="Normal 3 2 2 2 3 2 3 2 2 2" xfId="12988"/>
    <cellStyle name="Normal 3 2 2 2 3 2 3 2 2 3" xfId="12989"/>
    <cellStyle name="Normal 3 2 2 2 3 2 3 2 2 4" xfId="12990"/>
    <cellStyle name="Normal 3 2 2 2 3 2 3 2 3" xfId="12991"/>
    <cellStyle name="Normal 3 2 2 2 3 2 3 2 4" xfId="12992"/>
    <cellStyle name="Normal 3 2 2 2 3 2 3 2 5" xfId="12993"/>
    <cellStyle name="Normal 3 2 2 2 3 2 3 3" xfId="12994"/>
    <cellStyle name="Normal 3 2 2 2 3 2 3 3 2" xfId="12995"/>
    <cellStyle name="Normal 3 2 2 2 3 2 3 3 3" xfId="12996"/>
    <cellStyle name="Normal 3 2 2 2 3 2 3 3 4" xfId="12997"/>
    <cellStyle name="Normal 3 2 2 2 3 2 3 4" xfId="12998"/>
    <cellStyle name="Normal 3 2 2 2 3 2 3 5" xfId="12999"/>
    <cellStyle name="Normal 3 2 2 2 3 2 3 6" xfId="13000"/>
    <cellStyle name="Normal 3 2 2 2 3 2 4" xfId="13001"/>
    <cellStyle name="Normal 3 2 2 2 3 2 4 2" xfId="13002"/>
    <cellStyle name="Normal 3 2 2 2 3 2 4 2 2" xfId="13003"/>
    <cellStyle name="Normal 3 2 2 2 3 2 4 2 3" xfId="13004"/>
    <cellStyle name="Normal 3 2 2 2 3 2 4 2 4" xfId="13005"/>
    <cellStyle name="Normal 3 2 2 2 3 2 4 3" xfId="13006"/>
    <cellStyle name="Normal 3 2 2 2 3 2 4 4" xfId="13007"/>
    <cellStyle name="Normal 3 2 2 2 3 2 4 5" xfId="13008"/>
    <cellStyle name="Normal 3 2 2 2 3 2 5" xfId="13009"/>
    <cellStyle name="Normal 3 2 2 2 3 2 5 2" xfId="13010"/>
    <cellStyle name="Normal 3 2 2 2 3 2 5 3" xfId="13011"/>
    <cellStyle name="Normal 3 2 2 2 3 2 5 4" xfId="13012"/>
    <cellStyle name="Normal 3 2 2 2 3 2 6" xfId="13013"/>
    <cellStyle name="Normal 3 2 2 2 3 2 7" xfId="13014"/>
    <cellStyle name="Normal 3 2 2 2 3 2 8" xfId="13015"/>
    <cellStyle name="Normal 3 2 2 2 3 3" xfId="13016"/>
    <cellStyle name="Normal 3 2 2 2 3 3 2" xfId="13017"/>
    <cellStyle name="Normal 3 2 2 2 3 3 2 2" xfId="13018"/>
    <cellStyle name="Normal 3 2 2 2 3 3 2 2 2" xfId="13019"/>
    <cellStyle name="Normal 3 2 2 2 3 3 2 2 3" xfId="13020"/>
    <cellStyle name="Normal 3 2 2 2 3 3 2 2 4" xfId="13021"/>
    <cellStyle name="Normal 3 2 2 2 3 3 2 3" xfId="13022"/>
    <cellStyle name="Normal 3 2 2 2 3 3 2 4" xfId="13023"/>
    <cellStyle name="Normal 3 2 2 2 3 3 2 5" xfId="13024"/>
    <cellStyle name="Normal 3 2 2 2 3 3 3" xfId="13025"/>
    <cellStyle name="Normal 3 2 2 2 3 3 3 2" xfId="13026"/>
    <cellStyle name="Normal 3 2 2 2 3 3 3 3" xfId="13027"/>
    <cellStyle name="Normal 3 2 2 2 3 3 3 4" xfId="13028"/>
    <cellStyle name="Normal 3 2 2 2 3 3 4" xfId="13029"/>
    <cellStyle name="Normal 3 2 2 2 3 3 5" xfId="13030"/>
    <cellStyle name="Normal 3 2 2 2 3 3 6" xfId="13031"/>
    <cellStyle name="Normal 3 2 2 2 3 4" xfId="13032"/>
    <cellStyle name="Normal 3 2 2 2 3 4 2" xfId="13033"/>
    <cellStyle name="Normal 3 2 2 2 3 4 2 2" xfId="13034"/>
    <cellStyle name="Normal 3 2 2 2 3 4 2 2 2" xfId="13035"/>
    <cellStyle name="Normal 3 2 2 2 3 4 2 2 3" xfId="13036"/>
    <cellStyle name="Normal 3 2 2 2 3 4 2 2 4" xfId="13037"/>
    <cellStyle name="Normal 3 2 2 2 3 4 2 3" xfId="13038"/>
    <cellStyle name="Normal 3 2 2 2 3 4 2 4" xfId="13039"/>
    <cellStyle name="Normal 3 2 2 2 3 4 2 5" xfId="13040"/>
    <cellStyle name="Normal 3 2 2 2 3 4 3" xfId="13041"/>
    <cellStyle name="Normal 3 2 2 2 3 4 3 2" xfId="13042"/>
    <cellStyle name="Normal 3 2 2 2 3 4 3 3" xfId="13043"/>
    <cellStyle name="Normal 3 2 2 2 3 4 3 4" xfId="13044"/>
    <cellStyle name="Normal 3 2 2 2 3 4 4" xfId="13045"/>
    <cellStyle name="Normal 3 2 2 2 3 4 5" xfId="13046"/>
    <cellStyle name="Normal 3 2 2 2 3 4 6" xfId="13047"/>
    <cellStyle name="Normal 3 2 2 2 3 5" xfId="13048"/>
    <cellStyle name="Normal 3 2 2 2 3 5 2" xfId="13049"/>
    <cellStyle name="Normal 3 2 2 2 3 5 2 2" xfId="13050"/>
    <cellStyle name="Normal 3 2 2 2 3 5 2 3" xfId="13051"/>
    <cellStyle name="Normal 3 2 2 2 3 5 2 4" xfId="13052"/>
    <cellStyle name="Normal 3 2 2 2 3 5 3" xfId="13053"/>
    <cellStyle name="Normal 3 2 2 2 3 5 4" xfId="13054"/>
    <cellStyle name="Normal 3 2 2 2 3 5 5" xfId="13055"/>
    <cellStyle name="Normal 3 2 2 2 3 6" xfId="13056"/>
    <cellStyle name="Normal 3 2 2 2 3 6 2" xfId="13057"/>
    <cellStyle name="Normal 3 2 2 2 3 6 3" xfId="13058"/>
    <cellStyle name="Normal 3 2 2 2 3 6 4" xfId="13059"/>
    <cellStyle name="Normal 3 2 2 2 3 7" xfId="13060"/>
    <cellStyle name="Normal 3 2 2 2 3 8" xfId="13061"/>
    <cellStyle name="Normal 3 2 2 2 3 9" xfId="13062"/>
    <cellStyle name="Normal 3 2 2 2 4" xfId="13063"/>
    <cellStyle name="Normal 3 2 2 2 4 2" xfId="13064"/>
    <cellStyle name="Normal 3 2 2 2 4 2 2" xfId="13065"/>
    <cellStyle name="Normal 3 2 2 2 4 2 2 2" xfId="13066"/>
    <cellStyle name="Normal 3 2 2 2 4 2 2 2 2" xfId="13067"/>
    <cellStyle name="Normal 3 2 2 2 4 2 2 2 2 2" xfId="13068"/>
    <cellStyle name="Normal 3 2 2 2 4 2 2 2 2 3" xfId="13069"/>
    <cellStyle name="Normal 3 2 2 2 4 2 2 2 2 4" xfId="13070"/>
    <cellStyle name="Normal 3 2 2 2 4 2 2 2 3" xfId="13071"/>
    <cellStyle name="Normal 3 2 2 2 4 2 2 2 4" xfId="13072"/>
    <cellStyle name="Normal 3 2 2 2 4 2 2 2 5" xfId="13073"/>
    <cellStyle name="Normal 3 2 2 2 4 2 2 3" xfId="13074"/>
    <cellStyle name="Normal 3 2 2 2 4 2 2 3 2" xfId="13075"/>
    <cellStyle name="Normal 3 2 2 2 4 2 2 3 3" xfId="13076"/>
    <cellStyle name="Normal 3 2 2 2 4 2 2 3 4" xfId="13077"/>
    <cellStyle name="Normal 3 2 2 2 4 2 2 4" xfId="13078"/>
    <cellStyle name="Normal 3 2 2 2 4 2 2 5" xfId="13079"/>
    <cellStyle name="Normal 3 2 2 2 4 2 2 6" xfId="13080"/>
    <cellStyle name="Normal 3 2 2 2 4 2 3" xfId="13081"/>
    <cellStyle name="Normal 3 2 2 2 4 2 3 2" xfId="13082"/>
    <cellStyle name="Normal 3 2 2 2 4 2 3 2 2" xfId="13083"/>
    <cellStyle name="Normal 3 2 2 2 4 2 3 2 2 2" xfId="13084"/>
    <cellStyle name="Normal 3 2 2 2 4 2 3 2 2 3" xfId="13085"/>
    <cellStyle name="Normal 3 2 2 2 4 2 3 2 2 4" xfId="13086"/>
    <cellStyle name="Normal 3 2 2 2 4 2 3 2 3" xfId="13087"/>
    <cellStyle name="Normal 3 2 2 2 4 2 3 2 4" xfId="13088"/>
    <cellStyle name="Normal 3 2 2 2 4 2 3 2 5" xfId="13089"/>
    <cellStyle name="Normal 3 2 2 2 4 2 3 3" xfId="13090"/>
    <cellStyle name="Normal 3 2 2 2 4 2 3 3 2" xfId="13091"/>
    <cellStyle name="Normal 3 2 2 2 4 2 3 3 3" xfId="13092"/>
    <cellStyle name="Normal 3 2 2 2 4 2 3 3 4" xfId="13093"/>
    <cellStyle name="Normal 3 2 2 2 4 2 3 4" xfId="13094"/>
    <cellStyle name="Normal 3 2 2 2 4 2 3 5" xfId="13095"/>
    <cellStyle name="Normal 3 2 2 2 4 2 3 6" xfId="13096"/>
    <cellStyle name="Normal 3 2 2 2 4 2 4" xfId="13097"/>
    <cellStyle name="Normal 3 2 2 2 4 2 4 2" xfId="13098"/>
    <cellStyle name="Normal 3 2 2 2 4 2 4 2 2" xfId="13099"/>
    <cellStyle name="Normal 3 2 2 2 4 2 4 2 3" xfId="13100"/>
    <cellStyle name="Normal 3 2 2 2 4 2 4 2 4" xfId="13101"/>
    <cellStyle name="Normal 3 2 2 2 4 2 4 3" xfId="13102"/>
    <cellStyle name="Normal 3 2 2 2 4 2 4 4" xfId="13103"/>
    <cellStyle name="Normal 3 2 2 2 4 2 4 5" xfId="13104"/>
    <cellStyle name="Normal 3 2 2 2 4 2 5" xfId="13105"/>
    <cellStyle name="Normal 3 2 2 2 4 2 5 2" xfId="13106"/>
    <cellStyle name="Normal 3 2 2 2 4 2 5 3" xfId="13107"/>
    <cellStyle name="Normal 3 2 2 2 4 2 5 4" xfId="13108"/>
    <cellStyle name="Normal 3 2 2 2 4 2 6" xfId="13109"/>
    <cellStyle name="Normal 3 2 2 2 4 2 7" xfId="13110"/>
    <cellStyle name="Normal 3 2 2 2 4 2 8" xfId="13111"/>
    <cellStyle name="Normal 3 2 2 2 4 3" xfId="13112"/>
    <cellStyle name="Normal 3 2 2 2 4 3 2" xfId="13113"/>
    <cellStyle name="Normal 3 2 2 2 4 3 2 2" xfId="13114"/>
    <cellStyle name="Normal 3 2 2 2 4 3 2 2 2" xfId="13115"/>
    <cellStyle name="Normal 3 2 2 2 4 3 2 2 3" xfId="13116"/>
    <cellStyle name="Normal 3 2 2 2 4 3 2 2 4" xfId="13117"/>
    <cellStyle name="Normal 3 2 2 2 4 3 2 3" xfId="13118"/>
    <cellStyle name="Normal 3 2 2 2 4 3 2 4" xfId="13119"/>
    <cellStyle name="Normal 3 2 2 2 4 3 2 5" xfId="13120"/>
    <cellStyle name="Normal 3 2 2 2 4 3 3" xfId="13121"/>
    <cellStyle name="Normal 3 2 2 2 4 3 3 2" xfId="13122"/>
    <cellStyle name="Normal 3 2 2 2 4 3 3 3" xfId="13123"/>
    <cellStyle name="Normal 3 2 2 2 4 3 3 4" xfId="13124"/>
    <cellStyle name="Normal 3 2 2 2 4 3 4" xfId="13125"/>
    <cellStyle name="Normal 3 2 2 2 4 3 5" xfId="13126"/>
    <cellStyle name="Normal 3 2 2 2 4 3 6" xfId="13127"/>
    <cellStyle name="Normal 3 2 2 2 4 4" xfId="13128"/>
    <cellStyle name="Normal 3 2 2 2 4 4 2" xfId="13129"/>
    <cellStyle name="Normal 3 2 2 2 4 4 2 2" xfId="13130"/>
    <cellStyle name="Normal 3 2 2 2 4 4 2 2 2" xfId="13131"/>
    <cellStyle name="Normal 3 2 2 2 4 4 2 2 3" xfId="13132"/>
    <cellStyle name="Normal 3 2 2 2 4 4 2 2 4" xfId="13133"/>
    <cellStyle name="Normal 3 2 2 2 4 4 2 3" xfId="13134"/>
    <cellStyle name="Normal 3 2 2 2 4 4 2 4" xfId="13135"/>
    <cellStyle name="Normal 3 2 2 2 4 4 2 5" xfId="13136"/>
    <cellStyle name="Normal 3 2 2 2 4 4 3" xfId="13137"/>
    <cellStyle name="Normal 3 2 2 2 4 4 3 2" xfId="13138"/>
    <cellStyle name="Normal 3 2 2 2 4 4 3 3" xfId="13139"/>
    <cellStyle name="Normal 3 2 2 2 4 4 3 4" xfId="13140"/>
    <cellStyle name="Normal 3 2 2 2 4 4 4" xfId="13141"/>
    <cellStyle name="Normal 3 2 2 2 4 4 5" xfId="13142"/>
    <cellStyle name="Normal 3 2 2 2 4 4 6" xfId="13143"/>
    <cellStyle name="Normal 3 2 2 2 4 5" xfId="13144"/>
    <cellStyle name="Normal 3 2 2 2 4 5 2" xfId="13145"/>
    <cellStyle name="Normal 3 2 2 2 4 5 2 2" xfId="13146"/>
    <cellStyle name="Normal 3 2 2 2 4 5 2 3" xfId="13147"/>
    <cellStyle name="Normal 3 2 2 2 4 5 2 4" xfId="13148"/>
    <cellStyle name="Normal 3 2 2 2 4 5 3" xfId="13149"/>
    <cellStyle name="Normal 3 2 2 2 4 5 4" xfId="13150"/>
    <cellStyle name="Normal 3 2 2 2 4 5 5" xfId="13151"/>
    <cellStyle name="Normal 3 2 2 2 4 6" xfId="13152"/>
    <cellStyle name="Normal 3 2 2 2 4 6 2" xfId="13153"/>
    <cellStyle name="Normal 3 2 2 2 4 6 3" xfId="13154"/>
    <cellStyle name="Normal 3 2 2 2 4 6 4" xfId="13155"/>
    <cellStyle name="Normal 3 2 2 2 4 7" xfId="13156"/>
    <cellStyle name="Normal 3 2 2 2 4 8" xfId="13157"/>
    <cellStyle name="Normal 3 2 2 2 4 9" xfId="13158"/>
    <cellStyle name="Normal 3 2 2 2 5" xfId="13159"/>
    <cellStyle name="Normal 3 2 2 2 5 2" xfId="13160"/>
    <cellStyle name="Normal 3 2 2 2 5 2 2" xfId="13161"/>
    <cellStyle name="Normal 3 2 2 2 5 2 2 2" xfId="13162"/>
    <cellStyle name="Normal 3 2 2 2 5 2 2 2 2" xfId="13163"/>
    <cellStyle name="Normal 3 2 2 2 5 2 2 2 3" xfId="13164"/>
    <cellStyle name="Normal 3 2 2 2 5 2 2 2 4" xfId="13165"/>
    <cellStyle name="Normal 3 2 2 2 5 2 2 3" xfId="13166"/>
    <cellStyle name="Normal 3 2 2 2 5 2 2 4" xfId="13167"/>
    <cellStyle name="Normal 3 2 2 2 5 2 2 5" xfId="13168"/>
    <cellStyle name="Normal 3 2 2 2 5 2 3" xfId="13169"/>
    <cellStyle name="Normal 3 2 2 2 5 2 3 2" xfId="13170"/>
    <cellStyle name="Normal 3 2 2 2 5 2 3 3" xfId="13171"/>
    <cellStyle name="Normal 3 2 2 2 5 2 3 4" xfId="13172"/>
    <cellStyle name="Normal 3 2 2 2 5 2 4" xfId="13173"/>
    <cellStyle name="Normal 3 2 2 2 5 2 5" xfId="13174"/>
    <cellStyle name="Normal 3 2 2 2 5 2 6" xfId="13175"/>
    <cellStyle name="Normal 3 2 2 2 5 3" xfId="13176"/>
    <cellStyle name="Normal 3 2 2 2 5 3 2" xfId="13177"/>
    <cellStyle name="Normal 3 2 2 2 5 3 2 2" xfId="13178"/>
    <cellStyle name="Normal 3 2 2 2 5 3 2 2 2" xfId="13179"/>
    <cellStyle name="Normal 3 2 2 2 5 3 2 2 3" xfId="13180"/>
    <cellStyle name="Normal 3 2 2 2 5 3 2 2 4" xfId="13181"/>
    <cellStyle name="Normal 3 2 2 2 5 3 2 3" xfId="13182"/>
    <cellStyle name="Normal 3 2 2 2 5 3 2 4" xfId="13183"/>
    <cellStyle name="Normal 3 2 2 2 5 3 2 5" xfId="13184"/>
    <cellStyle name="Normal 3 2 2 2 5 3 3" xfId="13185"/>
    <cellStyle name="Normal 3 2 2 2 5 3 3 2" xfId="13186"/>
    <cellStyle name="Normal 3 2 2 2 5 3 3 3" xfId="13187"/>
    <cellStyle name="Normal 3 2 2 2 5 3 3 4" xfId="13188"/>
    <cellStyle name="Normal 3 2 2 2 5 3 4" xfId="13189"/>
    <cellStyle name="Normal 3 2 2 2 5 3 5" xfId="13190"/>
    <cellStyle name="Normal 3 2 2 2 5 3 6" xfId="13191"/>
    <cellStyle name="Normal 3 2 2 2 5 4" xfId="13192"/>
    <cellStyle name="Normal 3 2 2 2 5 4 2" xfId="13193"/>
    <cellStyle name="Normal 3 2 2 2 5 4 2 2" xfId="13194"/>
    <cellStyle name="Normal 3 2 2 2 5 4 2 3" xfId="13195"/>
    <cellStyle name="Normal 3 2 2 2 5 4 2 4" xfId="13196"/>
    <cellStyle name="Normal 3 2 2 2 5 4 3" xfId="13197"/>
    <cellStyle name="Normal 3 2 2 2 5 4 4" xfId="13198"/>
    <cellStyle name="Normal 3 2 2 2 5 4 5" xfId="13199"/>
    <cellStyle name="Normal 3 2 2 2 5 5" xfId="13200"/>
    <cellStyle name="Normal 3 2 2 2 5 5 2" xfId="13201"/>
    <cellStyle name="Normal 3 2 2 2 5 5 3" xfId="13202"/>
    <cellStyle name="Normal 3 2 2 2 5 5 4" xfId="13203"/>
    <cellStyle name="Normal 3 2 2 2 5 6" xfId="13204"/>
    <cellStyle name="Normal 3 2 2 2 5 7" xfId="13205"/>
    <cellStyle name="Normal 3 2 2 2 5 8" xfId="13206"/>
    <cellStyle name="Normal 3 2 2 2 6" xfId="13207"/>
    <cellStyle name="Normal 3 2 2 2 6 2" xfId="13208"/>
    <cellStyle name="Normal 3 2 2 2 6 2 2" xfId="13209"/>
    <cellStyle name="Normal 3 2 2 2 6 2 2 2" xfId="13210"/>
    <cellStyle name="Normal 3 2 2 2 6 2 2 2 2" xfId="13211"/>
    <cellStyle name="Normal 3 2 2 2 6 2 2 2 3" xfId="13212"/>
    <cellStyle name="Normal 3 2 2 2 6 2 2 2 4" xfId="13213"/>
    <cellStyle name="Normal 3 2 2 2 6 2 2 3" xfId="13214"/>
    <cellStyle name="Normal 3 2 2 2 6 2 2 4" xfId="13215"/>
    <cellStyle name="Normal 3 2 2 2 6 2 2 5" xfId="13216"/>
    <cellStyle name="Normal 3 2 2 2 6 2 3" xfId="13217"/>
    <cellStyle name="Normal 3 2 2 2 6 2 3 2" xfId="13218"/>
    <cellStyle name="Normal 3 2 2 2 6 2 3 3" xfId="13219"/>
    <cellStyle name="Normal 3 2 2 2 6 2 3 4" xfId="13220"/>
    <cellStyle name="Normal 3 2 2 2 6 2 4" xfId="13221"/>
    <cellStyle name="Normal 3 2 2 2 6 2 5" xfId="13222"/>
    <cellStyle name="Normal 3 2 2 2 6 2 6" xfId="13223"/>
    <cellStyle name="Normal 3 2 2 2 6 3" xfId="13224"/>
    <cellStyle name="Normal 3 2 2 2 6 3 2" xfId="13225"/>
    <cellStyle name="Normal 3 2 2 2 6 3 2 2" xfId="13226"/>
    <cellStyle name="Normal 3 2 2 2 6 3 2 2 2" xfId="13227"/>
    <cellStyle name="Normal 3 2 2 2 6 3 2 2 3" xfId="13228"/>
    <cellStyle name="Normal 3 2 2 2 6 3 2 2 4" xfId="13229"/>
    <cellStyle name="Normal 3 2 2 2 6 3 2 3" xfId="13230"/>
    <cellStyle name="Normal 3 2 2 2 6 3 2 4" xfId="13231"/>
    <cellStyle name="Normal 3 2 2 2 6 3 2 5" xfId="13232"/>
    <cellStyle name="Normal 3 2 2 2 6 3 3" xfId="13233"/>
    <cellStyle name="Normal 3 2 2 2 6 3 3 2" xfId="13234"/>
    <cellStyle name="Normal 3 2 2 2 6 3 3 3" xfId="13235"/>
    <cellStyle name="Normal 3 2 2 2 6 3 3 4" xfId="13236"/>
    <cellStyle name="Normal 3 2 2 2 6 3 4" xfId="13237"/>
    <cellStyle name="Normal 3 2 2 2 6 3 5" xfId="13238"/>
    <cellStyle name="Normal 3 2 2 2 6 3 6" xfId="13239"/>
    <cellStyle name="Normal 3 2 2 2 6 4" xfId="13240"/>
    <cellStyle name="Normal 3 2 2 2 6 4 2" xfId="13241"/>
    <cellStyle name="Normal 3 2 2 2 6 4 2 2" xfId="13242"/>
    <cellStyle name="Normal 3 2 2 2 6 4 2 3" xfId="13243"/>
    <cellStyle name="Normal 3 2 2 2 6 4 2 4" xfId="13244"/>
    <cellStyle name="Normal 3 2 2 2 6 4 3" xfId="13245"/>
    <cellStyle name="Normal 3 2 2 2 6 4 4" xfId="13246"/>
    <cellStyle name="Normal 3 2 2 2 6 4 5" xfId="13247"/>
    <cellStyle name="Normal 3 2 2 2 6 5" xfId="13248"/>
    <cellStyle name="Normal 3 2 2 2 6 5 2" xfId="13249"/>
    <cellStyle name="Normal 3 2 2 2 6 5 3" xfId="13250"/>
    <cellStyle name="Normal 3 2 2 2 6 5 4" xfId="13251"/>
    <cellStyle name="Normal 3 2 2 2 6 6" xfId="13252"/>
    <cellStyle name="Normal 3 2 2 2 6 7" xfId="13253"/>
    <cellStyle name="Normal 3 2 2 2 6 8" xfId="13254"/>
    <cellStyle name="Normal 3 2 2 2 7" xfId="13255"/>
    <cellStyle name="Normal 3 2 2 2 7 2" xfId="13256"/>
    <cellStyle name="Normal 3 2 2 2 7 2 2" xfId="13257"/>
    <cellStyle name="Normal 3 2 2 2 7 2 2 2" xfId="13258"/>
    <cellStyle name="Normal 3 2 2 2 7 2 2 3" xfId="13259"/>
    <cellStyle name="Normal 3 2 2 2 7 2 2 4" xfId="13260"/>
    <cellStyle name="Normal 3 2 2 2 7 2 3" xfId="13261"/>
    <cellStyle name="Normal 3 2 2 2 7 2 4" xfId="13262"/>
    <cellStyle name="Normal 3 2 2 2 7 2 5" xfId="13263"/>
    <cellStyle name="Normal 3 2 2 2 7 3" xfId="13264"/>
    <cellStyle name="Normal 3 2 2 2 7 3 2" xfId="13265"/>
    <cellStyle name="Normal 3 2 2 2 7 3 3" xfId="13266"/>
    <cellStyle name="Normal 3 2 2 2 7 3 4" xfId="13267"/>
    <cellStyle name="Normal 3 2 2 2 7 4" xfId="13268"/>
    <cellStyle name="Normal 3 2 2 2 7 5" xfId="13269"/>
    <cellStyle name="Normal 3 2 2 2 7 6" xfId="13270"/>
    <cellStyle name="Normal 3 2 2 2 8" xfId="13271"/>
    <cellStyle name="Normal 3 2 2 2 8 2" xfId="13272"/>
    <cellStyle name="Normal 3 2 2 2 8 2 2" xfId="13273"/>
    <cellStyle name="Normal 3 2 2 2 8 2 2 2" xfId="13274"/>
    <cellStyle name="Normal 3 2 2 2 8 2 2 3" xfId="13275"/>
    <cellStyle name="Normal 3 2 2 2 8 2 2 4" xfId="13276"/>
    <cellStyle name="Normal 3 2 2 2 8 2 3" xfId="13277"/>
    <cellStyle name="Normal 3 2 2 2 8 2 4" xfId="13278"/>
    <cellStyle name="Normal 3 2 2 2 8 2 5" xfId="13279"/>
    <cellStyle name="Normal 3 2 2 2 8 3" xfId="13280"/>
    <cellStyle name="Normal 3 2 2 2 8 3 2" xfId="13281"/>
    <cellStyle name="Normal 3 2 2 2 8 3 3" xfId="13282"/>
    <cellStyle name="Normal 3 2 2 2 8 3 4" xfId="13283"/>
    <cellStyle name="Normal 3 2 2 2 8 4" xfId="13284"/>
    <cellStyle name="Normal 3 2 2 2 8 5" xfId="13285"/>
    <cellStyle name="Normal 3 2 2 2 8 6" xfId="13286"/>
    <cellStyle name="Normal 3 2 2 2 9" xfId="13287"/>
    <cellStyle name="Normal 3 2 2 3" xfId="13288"/>
    <cellStyle name="Normal 3 2 2 3 10" xfId="13289"/>
    <cellStyle name="Normal 3 2 2 3 11" xfId="13290"/>
    <cellStyle name="Normal 3 2 2 3 2" xfId="13291"/>
    <cellStyle name="Normal 3 2 2 3 2 2" xfId="13292"/>
    <cellStyle name="Normal 3 2 2 3 2 2 2" xfId="13293"/>
    <cellStyle name="Normal 3 2 2 3 2 2 2 2" xfId="13294"/>
    <cellStyle name="Normal 3 2 2 3 2 2 2 2 2" xfId="13295"/>
    <cellStyle name="Normal 3 2 2 3 2 2 2 2 3" xfId="13296"/>
    <cellStyle name="Normal 3 2 2 3 2 2 2 2 4" xfId="13297"/>
    <cellStyle name="Normal 3 2 2 3 2 2 2 3" xfId="13298"/>
    <cellStyle name="Normal 3 2 2 3 2 2 2 4" xfId="13299"/>
    <cellStyle name="Normal 3 2 2 3 2 2 2 5" xfId="13300"/>
    <cellStyle name="Normal 3 2 2 3 2 2 3" xfId="13301"/>
    <cellStyle name="Normal 3 2 2 3 2 2 3 2" xfId="13302"/>
    <cellStyle name="Normal 3 2 2 3 2 2 3 3" xfId="13303"/>
    <cellStyle name="Normal 3 2 2 3 2 2 3 4" xfId="13304"/>
    <cellStyle name="Normal 3 2 2 3 2 2 4" xfId="13305"/>
    <cellStyle name="Normal 3 2 2 3 2 2 5" xfId="13306"/>
    <cellStyle name="Normal 3 2 2 3 2 2 6" xfId="13307"/>
    <cellStyle name="Normal 3 2 2 3 2 3" xfId="13308"/>
    <cellStyle name="Normal 3 2 2 3 2 3 2" xfId="13309"/>
    <cellStyle name="Normal 3 2 2 3 2 3 2 2" xfId="13310"/>
    <cellStyle name="Normal 3 2 2 3 2 3 2 2 2" xfId="13311"/>
    <cellStyle name="Normal 3 2 2 3 2 3 2 2 3" xfId="13312"/>
    <cellStyle name="Normal 3 2 2 3 2 3 2 2 4" xfId="13313"/>
    <cellStyle name="Normal 3 2 2 3 2 3 2 3" xfId="13314"/>
    <cellStyle name="Normal 3 2 2 3 2 3 2 4" xfId="13315"/>
    <cellStyle name="Normal 3 2 2 3 2 3 2 5" xfId="13316"/>
    <cellStyle name="Normal 3 2 2 3 2 3 3" xfId="13317"/>
    <cellStyle name="Normal 3 2 2 3 2 3 3 2" xfId="13318"/>
    <cellStyle name="Normal 3 2 2 3 2 3 3 3" xfId="13319"/>
    <cellStyle name="Normal 3 2 2 3 2 3 3 4" xfId="13320"/>
    <cellStyle name="Normal 3 2 2 3 2 3 4" xfId="13321"/>
    <cellStyle name="Normal 3 2 2 3 2 3 5" xfId="13322"/>
    <cellStyle name="Normal 3 2 2 3 2 3 6" xfId="13323"/>
    <cellStyle name="Normal 3 2 2 3 2 4" xfId="13324"/>
    <cellStyle name="Normal 3 2 2 3 2 4 2" xfId="13325"/>
    <cellStyle name="Normal 3 2 2 3 2 4 2 2" xfId="13326"/>
    <cellStyle name="Normal 3 2 2 3 2 4 2 3" xfId="13327"/>
    <cellStyle name="Normal 3 2 2 3 2 4 2 4" xfId="13328"/>
    <cellStyle name="Normal 3 2 2 3 2 4 3" xfId="13329"/>
    <cellStyle name="Normal 3 2 2 3 2 4 4" xfId="13330"/>
    <cellStyle name="Normal 3 2 2 3 2 4 5" xfId="13331"/>
    <cellStyle name="Normal 3 2 2 3 2 5" xfId="13332"/>
    <cellStyle name="Normal 3 2 2 3 2 5 2" xfId="13333"/>
    <cellStyle name="Normal 3 2 2 3 2 5 3" xfId="13334"/>
    <cellStyle name="Normal 3 2 2 3 2 5 4" xfId="13335"/>
    <cellStyle name="Normal 3 2 2 3 2 6" xfId="13336"/>
    <cellStyle name="Normal 3 2 2 3 2 7" xfId="13337"/>
    <cellStyle name="Normal 3 2 2 3 2 8" xfId="13338"/>
    <cellStyle name="Normal 3 2 2 3 3" xfId="13339"/>
    <cellStyle name="Normal 3 2 2 3 3 2" xfId="13340"/>
    <cellStyle name="Normal 3 2 2 3 3 2 2" xfId="13341"/>
    <cellStyle name="Normal 3 2 2 3 3 2 2 2" xfId="13342"/>
    <cellStyle name="Normal 3 2 2 3 3 2 2 3" xfId="13343"/>
    <cellStyle name="Normal 3 2 2 3 3 2 2 4" xfId="13344"/>
    <cellStyle name="Normal 3 2 2 3 3 2 3" xfId="13345"/>
    <cellStyle name="Normal 3 2 2 3 3 2 4" xfId="13346"/>
    <cellStyle name="Normal 3 2 2 3 3 2 5" xfId="13347"/>
    <cellStyle name="Normal 3 2 2 3 3 3" xfId="13348"/>
    <cellStyle name="Normal 3 2 2 3 3 3 2" xfId="13349"/>
    <cellStyle name="Normal 3 2 2 3 3 3 3" xfId="13350"/>
    <cellStyle name="Normal 3 2 2 3 3 3 4" xfId="13351"/>
    <cellStyle name="Normal 3 2 2 3 3 4" xfId="13352"/>
    <cellStyle name="Normal 3 2 2 3 3 5" xfId="13353"/>
    <cellStyle name="Normal 3 2 2 3 3 6" xfId="13354"/>
    <cellStyle name="Normal 3 2 2 3 4" xfId="13355"/>
    <cellStyle name="Normal 3 2 2 3 4 2" xfId="13356"/>
    <cellStyle name="Normal 3 2 2 3 4 2 2" xfId="13357"/>
    <cellStyle name="Normal 3 2 2 3 4 2 2 2" xfId="13358"/>
    <cellStyle name="Normal 3 2 2 3 4 2 2 3" xfId="13359"/>
    <cellStyle name="Normal 3 2 2 3 4 2 2 4" xfId="13360"/>
    <cellStyle name="Normal 3 2 2 3 4 2 3" xfId="13361"/>
    <cellStyle name="Normal 3 2 2 3 4 2 4" xfId="13362"/>
    <cellStyle name="Normal 3 2 2 3 4 2 5" xfId="13363"/>
    <cellStyle name="Normal 3 2 2 3 4 3" xfId="13364"/>
    <cellStyle name="Normal 3 2 2 3 4 3 2" xfId="13365"/>
    <cellStyle name="Normal 3 2 2 3 4 3 3" xfId="13366"/>
    <cellStyle name="Normal 3 2 2 3 4 3 4" xfId="13367"/>
    <cellStyle name="Normal 3 2 2 3 4 4" xfId="13368"/>
    <cellStyle name="Normal 3 2 2 3 4 5" xfId="13369"/>
    <cellStyle name="Normal 3 2 2 3 4 6" xfId="13370"/>
    <cellStyle name="Normal 3 2 2 3 5" xfId="13371"/>
    <cellStyle name="Normal 3 2 2 3 6" xfId="13372"/>
    <cellStyle name="Normal 3 2 2 3 6 2" xfId="13373"/>
    <cellStyle name="Normal 3 2 2 3 6 2 2" xfId="13374"/>
    <cellStyle name="Normal 3 2 2 3 6 2 3" xfId="13375"/>
    <cellStyle name="Normal 3 2 2 3 6 2 4" xfId="13376"/>
    <cellStyle name="Normal 3 2 2 3 6 3" xfId="13377"/>
    <cellStyle name="Normal 3 2 2 3 6 4" xfId="13378"/>
    <cellStyle name="Normal 3 2 2 3 6 5" xfId="13379"/>
    <cellStyle name="Normal 3 2 2 3 7" xfId="13380"/>
    <cellStyle name="Normal 3 2 2 3 8" xfId="13381"/>
    <cellStyle name="Normal 3 2 2 3 8 2" xfId="13382"/>
    <cellStyle name="Normal 3 2 2 3 8 3" xfId="13383"/>
    <cellStyle name="Normal 3 2 2 3 8 4" xfId="13384"/>
    <cellStyle name="Normal 3 2 2 3 9" xfId="13385"/>
    <cellStyle name="Normal 3 2 2 4" xfId="13386"/>
    <cellStyle name="Normal 3 2 2 4 10" xfId="13387"/>
    <cellStyle name="Normal 3 2 2 4 2" xfId="13388"/>
    <cellStyle name="Normal 3 2 2 4 2 2" xfId="13389"/>
    <cellStyle name="Normal 3 2 2 4 2 2 2" xfId="13390"/>
    <cellStyle name="Normal 3 2 2 4 2 2 2 2" xfId="13391"/>
    <cellStyle name="Normal 3 2 2 4 2 2 2 2 2" xfId="13392"/>
    <cellStyle name="Normal 3 2 2 4 2 2 2 2 3" xfId="13393"/>
    <cellStyle name="Normal 3 2 2 4 2 2 2 2 4" xfId="13394"/>
    <cellStyle name="Normal 3 2 2 4 2 2 2 3" xfId="13395"/>
    <cellStyle name="Normal 3 2 2 4 2 2 2 4" xfId="13396"/>
    <cellStyle name="Normal 3 2 2 4 2 2 2 5" xfId="13397"/>
    <cellStyle name="Normal 3 2 2 4 2 2 3" xfId="13398"/>
    <cellStyle name="Normal 3 2 2 4 2 2 3 2" xfId="13399"/>
    <cellStyle name="Normal 3 2 2 4 2 2 3 3" xfId="13400"/>
    <cellStyle name="Normal 3 2 2 4 2 2 3 4" xfId="13401"/>
    <cellStyle name="Normal 3 2 2 4 2 2 4" xfId="13402"/>
    <cellStyle name="Normal 3 2 2 4 2 2 5" xfId="13403"/>
    <cellStyle name="Normal 3 2 2 4 2 2 6" xfId="13404"/>
    <cellStyle name="Normal 3 2 2 4 2 3" xfId="13405"/>
    <cellStyle name="Normal 3 2 2 4 2 3 2" xfId="13406"/>
    <cellStyle name="Normal 3 2 2 4 2 3 2 2" xfId="13407"/>
    <cellStyle name="Normal 3 2 2 4 2 3 2 2 2" xfId="13408"/>
    <cellStyle name="Normal 3 2 2 4 2 3 2 2 3" xfId="13409"/>
    <cellStyle name="Normal 3 2 2 4 2 3 2 2 4" xfId="13410"/>
    <cellStyle name="Normal 3 2 2 4 2 3 2 3" xfId="13411"/>
    <cellStyle name="Normal 3 2 2 4 2 3 2 4" xfId="13412"/>
    <cellStyle name="Normal 3 2 2 4 2 3 2 5" xfId="13413"/>
    <cellStyle name="Normal 3 2 2 4 2 3 3" xfId="13414"/>
    <cellStyle name="Normal 3 2 2 4 2 3 3 2" xfId="13415"/>
    <cellStyle name="Normal 3 2 2 4 2 3 3 3" xfId="13416"/>
    <cellStyle name="Normal 3 2 2 4 2 3 3 4" xfId="13417"/>
    <cellStyle name="Normal 3 2 2 4 2 3 4" xfId="13418"/>
    <cellStyle name="Normal 3 2 2 4 2 3 5" xfId="13419"/>
    <cellStyle name="Normal 3 2 2 4 2 3 6" xfId="13420"/>
    <cellStyle name="Normal 3 2 2 4 2 4" xfId="13421"/>
    <cellStyle name="Normal 3 2 2 4 2 4 2" xfId="13422"/>
    <cellStyle name="Normal 3 2 2 4 2 4 2 2" xfId="13423"/>
    <cellStyle name="Normal 3 2 2 4 2 4 2 3" xfId="13424"/>
    <cellStyle name="Normal 3 2 2 4 2 4 2 4" xfId="13425"/>
    <cellStyle name="Normal 3 2 2 4 2 4 3" xfId="13426"/>
    <cellStyle name="Normal 3 2 2 4 2 4 4" xfId="13427"/>
    <cellStyle name="Normal 3 2 2 4 2 4 5" xfId="13428"/>
    <cellStyle name="Normal 3 2 2 4 2 5" xfId="13429"/>
    <cellStyle name="Normal 3 2 2 4 2 5 2" xfId="13430"/>
    <cellStyle name="Normal 3 2 2 4 2 5 3" xfId="13431"/>
    <cellStyle name="Normal 3 2 2 4 2 5 4" xfId="13432"/>
    <cellStyle name="Normal 3 2 2 4 2 6" xfId="13433"/>
    <cellStyle name="Normal 3 2 2 4 2 7" xfId="13434"/>
    <cellStyle name="Normal 3 2 2 4 2 8" xfId="13435"/>
    <cellStyle name="Normal 3 2 2 4 3" xfId="13436"/>
    <cellStyle name="Normal 3 2 2 4 3 2" xfId="13437"/>
    <cellStyle name="Normal 3 2 2 4 3 2 2" xfId="13438"/>
    <cellStyle name="Normal 3 2 2 4 3 2 2 2" xfId="13439"/>
    <cellStyle name="Normal 3 2 2 4 3 2 2 3" xfId="13440"/>
    <cellStyle name="Normal 3 2 2 4 3 2 2 4" xfId="13441"/>
    <cellStyle name="Normal 3 2 2 4 3 2 3" xfId="13442"/>
    <cellStyle name="Normal 3 2 2 4 3 2 4" xfId="13443"/>
    <cellStyle name="Normal 3 2 2 4 3 2 5" xfId="13444"/>
    <cellStyle name="Normal 3 2 2 4 3 3" xfId="13445"/>
    <cellStyle name="Normal 3 2 2 4 3 3 2" xfId="13446"/>
    <cellStyle name="Normal 3 2 2 4 3 3 3" xfId="13447"/>
    <cellStyle name="Normal 3 2 2 4 3 3 4" xfId="13448"/>
    <cellStyle name="Normal 3 2 2 4 3 4" xfId="13449"/>
    <cellStyle name="Normal 3 2 2 4 3 5" xfId="13450"/>
    <cellStyle name="Normal 3 2 2 4 3 6" xfId="13451"/>
    <cellStyle name="Normal 3 2 2 4 4" xfId="13452"/>
    <cellStyle name="Normal 3 2 2 4 4 2" xfId="13453"/>
    <cellStyle name="Normal 3 2 2 4 4 2 2" xfId="13454"/>
    <cellStyle name="Normal 3 2 2 4 4 2 2 2" xfId="13455"/>
    <cellStyle name="Normal 3 2 2 4 4 2 2 3" xfId="13456"/>
    <cellStyle name="Normal 3 2 2 4 4 2 2 4" xfId="13457"/>
    <cellStyle name="Normal 3 2 2 4 4 2 3" xfId="13458"/>
    <cellStyle name="Normal 3 2 2 4 4 2 4" xfId="13459"/>
    <cellStyle name="Normal 3 2 2 4 4 2 5" xfId="13460"/>
    <cellStyle name="Normal 3 2 2 4 4 3" xfId="13461"/>
    <cellStyle name="Normal 3 2 2 4 4 3 2" xfId="13462"/>
    <cellStyle name="Normal 3 2 2 4 4 3 3" xfId="13463"/>
    <cellStyle name="Normal 3 2 2 4 4 3 4" xfId="13464"/>
    <cellStyle name="Normal 3 2 2 4 4 4" xfId="13465"/>
    <cellStyle name="Normal 3 2 2 4 4 5" xfId="13466"/>
    <cellStyle name="Normal 3 2 2 4 4 6" xfId="13467"/>
    <cellStyle name="Normal 3 2 2 4 5" xfId="13468"/>
    <cellStyle name="Normal 3 2 2 4 6" xfId="13469"/>
    <cellStyle name="Normal 3 2 2 4 6 2" xfId="13470"/>
    <cellStyle name="Normal 3 2 2 4 6 2 2" xfId="13471"/>
    <cellStyle name="Normal 3 2 2 4 6 2 3" xfId="13472"/>
    <cellStyle name="Normal 3 2 2 4 6 2 4" xfId="13473"/>
    <cellStyle name="Normal 3 2 2 4 6 3" xfId="13474"/>
    <cellStyle name="Normal 3 2 2 4 6 4" xfId="13475"/>
    <cellStyle name="Normal 3 2 2 4 6 5" xfId="13476"/>
    <cellStyle name="Normal 3 2 2 4 7" xfId="13477"/>
    <cellStyle name="Normal 3 2 2 4 7 2" xfId="13478"/>
    <cellStyle name="Normal 3 2 2 4 7 3" xfId="13479"/>
    <cellStyle name="Normal 3 2 2 4 7 4" xfId="13480"/>
    <cellStyle name="Normal 3 2 2 4 8" xfId="13481"/>
    <cellStyle name="Normal 3 2 2 4 9" xfId="13482"/>
    <cellStyle name="Normal 3 2 2 5" xfId="13483"/>
    <cellStyle name="Normal 3 2 2 5 10" xfId="13484"/>
    <cellStyle name="Normal 3 2 2 5 11" xfId="13485"/>
    <cellStyle name="Normal 3 2 2 5 2" xfId="13486"/>
    <cellStyle name="Normal 3 2 2 5 2 2" xfId="13487"/>
    <cellStyle name="Normal 3 2 2 5 2 2 2" xfId="13488"/>
    <cellStyle name="Normal 3 2 2 5 2 2 2 2" xfId="13489"/>
    <cellStyle name="Normal 3 2 2 5 2 2 2 2 2" xfId="13490"/>
    <cellStyle name="Normal 3 2 2 5 2 2 2 2 3" xfId="13491"/>
    <cellStyle name="Normal 3 2 2 5 2 2 2 2 4" xfId="13492"/>
    <cellStyle name="Normal 3 2 2 5 2 2 2 3" xfId="13493"/>
    <cellStyle name="Normal 3 2 2 5 2 2 2 4" xfId="13494"/>
    <cellStyle name="Normal 3 2 2 5 2 2 2 5" xfId="13495"/>
    <cellStyle name="Normal 3 2 2 5 2 2 3" xfId="13496"/>
    <cellStyle name="Normal 3 2 2 5 2 2 3 2" xfId="13497"/>
    <cellStyle name="Normal 3 2 2 5 2 2 3 3" xfId="13498"/>
    <cellStyle name="Normal 3 2 2 5 2 2 3 4" xfId="13499"/>
    <cellStyle name="Normal 3 2 2 5 2 2 4" xfId="13500"/>
    <cellStyle name="Normal 3 2 2 5 2 2 5" xfId="13501"/>
    <cellStyle name="Normal 3 2 2 5 2 2 6" xfId="13502"/>
    <cellStyle name="Normal 3 2 2 5 2 3" xfId="13503"/>
    <cellStyle name="Normal 3 2 2 5 2 3 2" xfId="13504"/>
    <cellStyle name="Normal 3 2 2 5 2 3 2 2" xfId="13505"/>
    <cellStyle name="Normal 3 2 2 5 2 3 2 2 2" xfId="13506"/>
    <cellStyle name="Normal 3 2 2 5 2 3 2 2 3" xfId="13507"/>
    <cellStyle name="Normal 3 2 2 5 2 3 2 2 4" xfId="13508"/>
    <cellStyle name="Normal 3 2 2 5 2 3 2 3" xfId="13509"/>
    <cellStyle name="Normal 3 2 2 5 2 3 2 4" xfId="13510"/>
    <cellStyle name="Normal 3 2 2 5 2 3 2 5" xfId="13511"/>
    <cellStyle name="Normal 3 2 2 5 2 3 3" xfId="13512"/>
    <cellStyle name="Normal 3 2 2 5 2 3 3 2" xfId="13513"/>
    <cellStyle name="Normal 3 2 2 5 2 3 3 3" xfId="13514"/>
    <cellStyle name="Normal 3 2 2 5 2 3 3 4" xfId="13515"/>
    <cellStyle name="Normal 3 2 2 5 2 3 4" xfId="13516"/>
    <cellStyle name="Normal 3 2 2 5 2 3 5" xfId="13517"/>
    <cellStyle name="Normal 3 2 2 5 2 3 6" xfId="13518"/>
    <cellStyle name="Normal 3 2 2 5 2 4" xfId="13519"/>
    <cellStyle name="Normal 3 2 2 5 2 4 2" xfId="13520"/>
    <cellStyle name="Normal 3 2 2 5 2 4 2 2" xfId="13521"/>
    <cellStyle name="Normal 3 2 2 5 2 4 2 3" xfId="13522"/>
    <cellStyle name="Normal 3 2 2 5 2 4 2 4" xfId="13523"/>
    <cellStyle name="Normal 3 2 2 5 2 4 3" xfId="13524"/>
    <cellStyle name="Normal 3 2 2 5 2 4 4" xfId="13525"/>
    <cellStyle name="Normal 3 2 2 5 2 4 5" xfId="13526"/>
    <cellStyle name="Normal 3 2 2 5 2 5" xfId="13527"/>
    <cellStyle name="Normal 3 2 2 5 2 5 2" xfId="13528"/>
    <cellStyle name="Normal 3 2 2 5 2 5 3" xfId="13529"/>
    <cellStyle name="Normal 3 2 2 5 2 5 4" xfId="13530"/>
    <cellStyle name="Normal 3 2 2 5 2 6" xfId="13531"/>
    <cellStyle name="Normal 3 2 2 5 2 7" xfId="13532"/>
    <cellStyle name="Normal 3 2 2 5 2 8" xfId="13533"/>
    <cellStyle name="Normal 3 2 2 5 3" xfId="13534"/>
    <cellStyle name="Normal 3 2 2 5 3 2" xfId="13535"/>
    <cellStyle name="Normal 3 2 2 5 3 2 2" xfId="13536"/>
    <cellStyle name="Normal 3 2 2 5 3 2 2 2" xfId="13537"/>
    <cellStyle name="Normal 3 2 2 5 3 2 2 3" xfId="13538"/>
    <cellStyle name="Normal 3 2 2 5 3 2 2 4" xfId="13539"/>
    <cellStyle name="Normal 3 2 2 5 3 2 3" xfId="13540"/>
    <cellStyle name="Normal 3 2 2 5 3 2 4" xfId="13541"/>
    <cellStyle name="Normal 3 2 2 5 3 2 5" xfId="13542"/>
    <cellStyle name="Normal 3 2 2 5 3 3" xfId="13543"/>
    <cellStyle name="Normal 3 2 2 5 3 3 2" xfId="13544"/>
    <cellStyle name="Normal 3 2 2 5 3 3 3" xfId="13545"/>
    <cellStyle name="Normal 3 2 2 5 3 3 4" xfId="13546"/>
    <cellStyle name="Normal 3 2 2 5 3 4" xfId="13547"/>
    <cellStyle name="Normal 3 2 2 5 3 5" xfId="13548"/>
    <cellStyle name="Normal 3 2 2 5 3 6" xfId="13549"/>
    <cellStyle name="Normal 3 2 2 5 4" xfId="13550"/>
    <cellStyle name="Normal 3 2 2 5 4 2" xfId="13551"/>
    <cellStyle name="Normal 3 2 2 5 4 2 2" xfId="13552"/>
    <cellStyle name="Normal 3 2 2 5 4 2 2 2" xfId="13553"/>
    <cellStyle name="Normal 3 2 2 5 4 2 2 3" xfId="13554"/>
    <cellStyle name="Normal 3 2 2 5 4 2 2 4" xfId="13555"/>
    <cellStyle name="Normal 3 2 2 5 4 2 3" xfId="13556"/>
    <cellStyle name="Normal 3 2 2 5 4 2 4" xfId="13557"/>
    <cellStyle name="Normal 3 2 2 5 4 2 5" xfId="13558"/>
    <cellStyle name="Normal 3 2 2 5 4 3" xfId="13559"/>
    <cellStyle name="Normal 3 2 2 5 4 3 2" xfId="13560"/>
    <cellStyle name="Normal 3 2 2 5 4 3 3" xfId="13561"/>
    <cellStyle name="Normal 3 2 2 5 4 3 4" xfId="13562"/>
    <cellStyle name="Normal 3 2 2 5 4 4" xfId="13563"/>
    <cellStyle name="Normal 3 2 2 5 4 5" xfId="13564"/>
    <cellStyle name="Normal 3 2 2 5 4 6" xfId="13565"/>
    <cellStyle name="Normal 3 2 2 5 5" xfId="13566"/>
    <cellStyle name="Normal 3 2 2 5 6" xfId="13567"/>
    <cellStyle name="Normal 3 2 2 5 6 2" xfId="13568"/>
    <cellStyle name="Normal 3 2 2 5 6 2 2" xfId="13569"/>
    <cellStyle name="Normal 3 2 2 5 6 2 3" xfId="13570"/>
    <cellStyle name="Normal 3 2 2 5 6 2 4" xfId="13571"/>
    <cellStyle name="Normal 3 2 2 5 6 3" xfId="13572"/>
    <cellStyle name="Normal 3 2 2 5 6 4" xfId="13573"/>
    <cellStyle name="Normal 3 2 2 5 6 5" xfId="13574"/>
    <cellStyle name="Normal 3 2 2 5 7" xfId="13575"/>
    <cellStyle name="Normal 3 2 2 5 8" xfId="13576"/>
    <cellStyle name="Normal 3 2 2 5 8 2" xfId="13577"/>
    <cellStyle name="Normal 3 2 2 5 8 3" xfId="13578"/>
    <cellStyle name="Normal 3 2 2 5 8 4" xfId="13579"/>
    <cellStyle name="Normal 3 2 2 5 9" xfId="13580"/>
    <cellStyle name="Normal 3 2 2 6" xfId="13581"/>
    <cellStyle name="Normal 3 2 2 6 2" xfId="13582"/>
    <cellStyle name="Normal 3 2 2 6 2 2" xfId="13583"/>
    <cellStyle name="Normal 3 2 2 6 2 2 2" xfId="13584"/>
    <cellStyle name="Normal 3 2 2 6 2 2 2 2" xfId="13585"/>
    <cellStyle name="Normal 3 2 2 6 2 2 2 3" xfId="13586"/>
    <cellStyle name="Normal 3 2 2 6 2 2 2 4" xfId="13587"/>
    <cellStyle name="Normal 3 2 2 6 2 2 3" xfId="13588"/>
    <cellStyle name="Normal 3 2 2 6 2 2 4" xfId="13589"/>
    <cellStyle name="Normal 3 2 2 6 2 2 5" xfId="13590"/>
    <cellStyle name="Normal 3 2 2 6 2 3" xfId="13591"/>
    <cellStyle name="Normal 3 2 2 6 2 3 2" xfId="13592"/>
    <cellStyle name="Normal 3 2 2 6 2 3 3" xfId="13593"/>
    <cellStyle name="Normal 3 2 2 6 2 3 4" xfId="13594"/>
    <cellStyle name="Normal 3 2 2 6 2 4" xfId="13595"/>
    <cellStyle name="Normal 3 2 2 6 2 5" xfId="13596"/>
    <cellStyle name="Normal 3 2 2 6 2 6" xfId="13597"/>
    <cellStyle name="Normal 3 2 2 6 3" xfId="13598"/>
    <cellStyle name="Normal 3 2 2 6 3 2" xfId="13599"/>
    <cellStyle name="Normal 3 2 2 6 3 2 2" xfId="13600"/>
    <cellStyle name="Normal 3 2 2 6 3 2 2 2" xfId="13601"/>
    <cellStyle name="Normal 3 2 2 6 3 2 2 3" xfId="13602"/>
    <cellStyle name="Normal 3 2 2 6 3 2 2 4" xfId="13603"/>
    <cellStyle name="Normal 3 2 2 6 3 2 3" xfId="13604"/>
    <cellStyle name="Normal 3 2 2 6 3 2 4" xfId="13605"/>
    <cellStyle name="Normal 3 2 2 6 3 2 5" xfId="13606"/>
    <cellStyle name="Normal 3 2 2 6 3 3" xfId="13607"/>
    <cellStyle name="Normal 3 2 2 6 3 3 2" xfId="13608"/>
    <cellStyle name="Normal 3 2 2 6 3 3 3" xfId="13609"/>
    <cellStyle name="Normal 3 2 2 6 3 3 4" xfId="13610"/>
    <cellStyle name="Normal 3 2 2 6 3 4" xfId="13611"/>
    <cellStyle name="Normal 3 2 2 6 3 5" xfId="13612"/>
    <cellStyle name="Normal 3 2 2 6 3 6" xfId="13613"/>
    <cellStyle name="Normal 3 2 2 6 4" xfId="13614"/>
    <cellStyle name="Normal 3 2 2 6 5" xfId="13615"/>
    <cellStyle name="Normal 3 2 2 6 5 2" xfId="13616"/>
    <cellStyle name="Normal 3 2 2 6 5 2 2" xfId="13617"/>
    <cellStyle name="Normal 3 2 2 6 5 2 3" xfId="13618"/>
    <cellStyle name="Normal 3 2 2 6 5 2 4" xfId="13619"/>
    <cellStyle name="Normal 3 2 2 6 5 3" xfId="13620"/>
    <cellStyle name="Normal 3 2 2 6 5 4" xfId="13621"/>
    <cellStyle name="Normal 3 2 2 6 5 5" xfId="13622"/>
    <cellStyle name="Normal 3 2 2 6 6" xfId="13623"/>
    <cellStyle name="Normal 3 2 2 6 6 2" xfId="13624"/>
    <cellStyle name="Normal 3 2 2 6 6 3" xfId="13625"/>
    <cellStyle name="Normal 3 2 2 6 6 4" xfId="13626"/>
    <cellStyle name="Normal 3 2 2 6 7" xfId="13627"/>
    <cellStyle name="Normal 3 2 2 6 8" xfId="13628"/>
    <cellStyle name="Normal 3 2 2 6 9" xfId="13629"/>
    <cellStyle name="Normal 3 2 2 7" xfId="13630"/>
    <cellStyle name="Normal 3 2 2 7 2" xfId="13631"/>
    <cellStyle name="Normal 3 2 2 7 2 2" xfId="13632"/>
    <cellStyle name="Normal 3 2 2 7 2 2 2" xfId="13633"/>
    <cellStyle name="Normal 3 2 2 7 2 2 2 2" xfId="13634"/>
    <cellStyle name="Normal 3 2 2 7 2 2 2 3" xfId="13635"/>
    <cellStyle name="Normal 3 2 2 7 2 2 2 4" xfId="13636"/>
    <cellStyle name="Normal 3 2 2 7 2 2 3" xfId="13637"/>
    <cellStyle name="Normal 3 2 2 7 2 2 4" xfId="13638"/>
    <cellStyle name="Normal 3 2 2 7 2 2 5" xfId="13639"/>
    <cellStyle name="Normal 3 2 2 7 2 3" xfId="13640"/>
    <cellStyle name="Normal 3 2 2 7 2 3 2" xfId="13641"/>
    <cellStyle name="Normal 3 2 2 7 2 3 3" xfId="13642"/>
    <cellStyle name="Normal 3 2 2 7 2 3 4" xfId="13643"/>
    <cellStyle name="Normal 3 2 2 7 2 4" xfId="13644"/>
    <cellStyle name="Normal 3 2 2 7 2 5" xfId="13645"/>
    <cellStyle name="Normal 3 2 2 7 2 6" xfId="13646"/>
    <cellStyle name="Normal 3 2 2 7 3" xfId="13647"/>
    <cellStyle name="Normal 3 2 2 7 3 2" xfId="13648"/>
    <cellStyle name="Normal 3 2 2 7 3 2 2" xfId="13649"/>
    <cellStyle name="Normal 3 2 2 7 3 2 2 2" xfId="13650"/>
    <cellStyle name="Normal 3 2 2 7 3 2 2 3" xfId="13651"/>
    <cellStyle name="Normal 3 2 2 7 3 2 2 4" xfId="13652"/>
    <cellStyle name="Normal 3 2 2 7 3 2 3" xfId="13653"/>
    <cellStyle name="Normal 3 2 2 7 3 2 4" xfId="13654"/>
    <cellStyle name="Normal 3 2 2 7 3 2 5" xfId="13655"/>
    <cellStyle name="Normal 3 2 2 7 3 3" xfId="13656"/>
    <cellStyle name="Normal 3 2 2 7 3 3 2" xfId="13657"/>
    <cellStyle name="Normal 3 2 2 7 3 3 3" xfId="13658"/>
    <cellStyle name="Normal 3 2 2 7 3 3 4" xfId="13659"/>
    <cellStyle name="Normal 3 2 2 7 3 4" xfId="13660"/>
    <cellStyle name="Normal 3 2 2 7 3 5" xfId="13661"/>
    <cellStyle name="Normal 3 2 2 7 3 6" xfId="13662"/>
    <cellStyle name="Normal 3 2 2 7 4" xfId="13663"/>
    <cellStyle name="Normal 3 2 2 7 5" xfId="13664"/>
    <cellStyle name="Normal 3 2 2 7 5 2" xfId="13665"/>
    <cellStyle name="Normal 3 2 2 7 5 2 2" xfId="13666"/>
    <cellStyle name="Normal 3 2 2 7 5 2 3" xfId="13667"/>
    <cellStyle name="Normal 3 2 2 7 5 2 4" xfId="13668"/>
    <cellStyle name="Normal 3 2 2 7 5 3" xfId="13669"/>
    <cellStyle name="Normal 3 2 2 7 5 4" xfId="13670"/>
    <cellStyle name="Normal 3 2 2 7 5 5" xfId="13671"/>
    <cellStyle name="Normal 3 2 2 7 6" xfId="13672"/>
    <cellStyle name="Normal 3 2 2 7 6 2" xfId="13673"/>
    <cellStyle name="Normal 3 2 2 7 6 3" xfId="13674"/>
    <cellStyle name="Normal 3 2 2 7 6 4" xfId="13675"/>
    <cellStyle name="Normal 3 2 2 7 7" xfId="13676"/>
    <cellStyle name="Normal 3 2 2 7 8" xfId="13677"/>
    <cellStyle name="Normal 3 2 2 7 9" xfId="13678"/>
    <cellStyle name="Normal 3 2 2 8" xfId="13679"/>
    <cellStyle name="Normal 3 2 2 8 2" xfId="13680"/>
    <cellStyle name="Normal 3 2 2 8 2 2" xfId="13681"/>
    <cellStyle name="Normal 3 2 2 8 2 2 2" xfId="13682"/>
    <cellStyle name="Normal 3 2 2 8 2 2 3" xfId="13683"/>
    <cellStyle name="Normal 3 2 2 8 2 2 4" xfId="13684"/>
    <cellStyle name="Normal 3 2 2 8 2 3" xfId="13685"/>
    <cellStyle name="Normal 3 2 2 8 2 4" xfId="13686"/>
    <cellStyle name="Normal 3 2 2 8 2 5" xfId="13687"/>
    <cellStyle name="Normal 3 2 2 8 3" xfId="13688"/>
    <cellStyle name="Normal 3 2 2 8 3 2" xfId="13689"/>
    <cellStyle name="Normal 3 2 2 8 3 3" xfId="13690"/>
    <cellStyle name="Normal 3 2 2 8 3 4" xfId="13691"/>
    <cellStyle name="Normal 3 2 2 8 4" xfId="13692"/>
    <cellStyle name="Normal 3 2 2 8 5" xfId="13693"/>
    <cellStyle name="Normal 3 2 2 8 6" xfId="13694"/>
    <cellStyle name="Normal 3 2 2 9" xfId="13695"/>
    <cellStyle name="Normal 3 2 2 9 2" xfId="13696"/>
    <cellStyle name="Normal 3 2 2 9 2 2" xfId="13697"/>
    <cellStyle name="Normal 3 2 2 9 2 2 2" xfId="13698"/>
    <cellStyle name="Normal 3 2 2 9 2 2 3" xfId="13699"/>
    <cellStyle name="Normal 3 2 2 9 2 2 4" xfId="13700"/>
    <cellStyle name="Normal 3 2 2 9 2 3" xfId="13701"/>
    <cellStyle name="Normal 3 2 2 9 2 4" xfId="13702"/>
    <cellStyle name="Normal 3 2 2 9 2 5" xfId="13703"/>
    <cellStyle name="Normal 3 2 2 9 3" xfId="13704"/>
    <cellStyle name="Normal 3 2 2 9 3 2" xfId="13705"/>
    <cellStyle name="Normal 3 2 2 9 3 3" xfId="13706"/>
    <cellStyle name="Normal 3 2 2 9 3 4" xfId="13707"/>
    <cellStyle name="Normal 3 2 2 9 4" xfId="13708"/>
    <cellStyle name="Normal 3 2 2 9 5" xfId="13709"/>
    <cellStyle name="Normal 3 2 2 9 6" xfId="13710"/>
    <cellStyle name="Normal 3 2 20" xfId="13711"/>
    <cellStyle name="Normal 3 2 20 2" xfId="13712"/>
    <cellStyle name="Normal 3 2 20 2 2" xfId="13713"/>
    <cellStyle name="Normal 3 2 20 2 2 2" xfId="13714"/>
    <cellStyle name="Normal 3 2 20 2 2 3" xfId="13715"/>
    <cellStyle name="Normal 3 2 20 2 2 4" xfId="13716"/>
    <cellStyle name="Normal 3 2 20 2 3" xfId="13717"/>
    <cellStyle name="Normal 3 2 20 2 4" xfId="13718"/>
    <cellStyle name="Normal 3 2 20 2 5" xfId="13719"/>
    <cellStyle name="Normal 3 2 20 3" xfId="13720"/>
    <cellStyle name="Normal 3 2 20 4" xfId="13721"/>
    <cellStyle name="Normal 3 2 20 4 2" xfId="13722"/>
    <cellStyle name="Normal 3 2 20 4 3" xfId="13723"/>
    <cellStyle name="Normal 3 2 20 4 4" xfId="13724"/>
    <cellStyle name="Normal 3 2 20 5" xfId="13725"/>
    <cellStyle name="Normal 3 2 20 6" xfId="13726"/>
    <cellStyle name="Normal 3 2 20 7" xfId="13727"/>
    <cellStyle name="Normal 3 2 21" xfId="13728"/>
    <cellStyle name="Normal 3 2 21 2" xfId="13729"/>
    <cellStyle name="Normal 3 2 21 3" xfId="13730"/>
    <cellStyle name="Normal 3 2 21 3 2" xfId="13731"/>
    <cellStyle name="Normal 3 2 21 3 3" xfId="13732"/>
    <cellStyle name="Normal 3 2 21 3 4" xfId="13733"/>
    <cellStyle name="Normal 3 2 21 4" xfId="13734"/>
    <cellStyle name="Normal 3 2 21 5" xfId="13735"/>
    <cellStyle name="Normal 3 2 21 6" xfId="13736"/>
    <cellStyle name="Normal 3 2 22" xfId="13737"/>
    <cellStyle name="Normal 3 2 22 2" xfId="13738"/>
    <cellStyle name="Normal 3 2 22 3" xfId="13739"/>
    <cellStyle name="Normal 3 2 22 4" xfId="13740"/>
    <cellStyle name="Normal 3 2 23" xfId="13741"/>
    <cellStyle name="Normal 3 2 24" xfId="13742"/>
    <cellStyle name="Normal 3 2 25" xfId="13743"/>
    <cellStyle name="Normal 3 2 3" xfId="13744"/>
    <cellStyle name="Normal 3 2 3 10" xfId="13745"/>
    <cellStyle name="Normal 3 2 3 10 2" xfId="13746"/>
    <cellStyle name="Normal 3 2 3 10 2 2" xfId="13747"/>
    <cellStyle name="Normal 3 2 3 10 2 3" xfId="13748"/>
    <cellStyle name="Normal 3 2 3 10 2 4" xfId="13749"/>
    <cellStyle name="Normal 3 2 3 10 3" xfId="13750"/>
    <cellStyle name="Normal 3 2 3 10 4" xfId="13751"/>
    <cellStyle name="Normal 3 2 3 10 5" xfId="13752"/>
    <cellStyle name="Normal 3 2 3 11" xfId="13753"/>
    <cellStyle name="Normal 3 2 3 11 2" xfId="13754"/>
    <cellStyle name="Normal 3 2 3 11 3" xfId="13755"/>
    <cellStyle name="Normal 3 2 3 11 4" xfId="13756"/>
    <cellStyle name="Normal 3 2 3 12" xfId="13757"/>
    <cellStyle name="Normal 3 2 3 13" xfId="13758"/>
    <cellStyle name="Normal 3 2 3 14" xfId="13759"/>
    <cellStyle name="Normal 3 2 3 2" xfId="13760"/>
    <cellStyle name="Normal 3 2 3 2 10" xfId="13761"/>
    <cellStyle name="Normal 3 2 3 2 2" xfId="13762"/>
    <cellStyle name="Normal 3 2 3 2 2 2" xfId="13763"/>
    <cellStyle name="Normal 3 2 3 2 2 2 2" xfId="13764"/>
    <cellStyle name="Normal 3 2 3 2 2 2 2 2" xfId="13765"/>
    <cellStyle name="Normal 3 2 3 2 2 2 2 2 2" xfId="13766"/>
    <cellStyle name="Normal 3 2 3 2 2 2 2 2 3" xfId="13767"/>
    <cellStyle name="Normal 3 2 3 2 2 2 2 2 4" xfId="13768"/>
    <cellStyle name="Normal 3 2 3 2 2 2 2 3" xfId="13769"/>
    <cellStyle name="Normal 3 2 3 2 2 2 2 4" xfId="13770"/>
    <cellStyle name="Normal 3 2 3 2 2 2 2 5" xfId="13771"/>
    <cellStyle name="Normal 3 2 3 2 2 2 3" xfId="13772"/>
    <cellStyle name="Normal 3 2 3 2 2 2 3 2" xfId="13773"/>
    <cellStyle name="Normal 3 2 3 2 2 2 3 3" xfId="13774"/>
    <cellStyle name="Normal 3 2 3 2 2 2 3 4" xfId="13775"/>
    <cellStyle name="Normal 3 2 3 2 2 2 4" xfId="13776"/>
    <cellStyle name="Normal 3 2 3 2 2 2 5" xfId="13777"/>
    <cellStyle name="Normal 3 2 3 2 2 2 6" xfId="13778"/>
    <cellStyle name="Normal 3 2 3 2 2 3" xfId="13779"/>
    <cellStyle name="Normal 3 2 3 2 2 3 2" xfId="13780"/>
    <cellStyle name="Normal 3 2 3 2 2 3 2 2" xfId="13781"/>
    <cellStyle name="Normal 3 2 3 2 2 3 2 2 2" xfId="13782"/>
    <cellStyle name="Normal 3 2 3 2 2 3 2 2 3" xfId="13783"/>
    <cellStyle name="Normal 3 2 3 2 2 3 2 2 4" xfId="13784"/>
    <cellStyle name="Normal 3 2 3 2 2 3 2 3" xfId="13785"/>
    <cellStyle name="Normal 3 2 3 2 2 3 2 4" xfId="13786"/>
    <cellStyle name="Normal 3 2 3 2 2 3 2 5" xfId="13787"/>
    <cellStyle name="Normal 3 2 3 2 2 3 3" xfId="13788"/>
    <cellStyle name="Normal 3 2 3 2 2 3 3 2" xfId="13789"/>
    <cellStyle name="Normal 3 2 3 2 2 3 3 3" xfId="13790"/>
    <cellStyle name="Normal 3 2 3 2 2 3 3 4" xfId="13791"/>
    <cellStyle name="Normal 3 2 3 2 2 3 4" xfId="13792"/>
    <cellStyle name="Normal 3 2 3 2 2 3 5" xfId="13793"/>
    <cellStyle name="Normal 3 2 3 2 2 3 6" xfId="13794"/>
    <cellStyle name="Normal 3 2 3 2 2 4" xfId="13795"/>
    <cellStyle name="Normal 3 2 3 2 2 5" xfId="13796"/>
    <cellStyle name="Normal 3 2 3 2 2 5 2" xfId="13797"/>
    <cellStyle name="Normal 3 2 3 2 2 5 2 2" xfId="13798"/>
    <cellStyle name="Normal 3 2 3 2 2 5 2 3" xfId="13799"/>
    <cellStyle name="Normal 3 2 3 2 2 5 2 4" xfId="13800"/>
    <cellStyle name="Normal 3 2 3 2 2 5 3" xfId="13801"/>
    <cellStyle name="Normal 3 2 3 2 2 5 4" xfId="13802"/>
    <cellStyle name="Normal 3 2 3 2 2 5 5" xfId="13803"/>
    <cellStyle name="Normal 3 2 3 2 2 6" xfId="13804"/>
    <cellStyle name="Normal 3 2 3 2 2 6 2" xfId="13805"/>
    <cellStyle name="Normal 3 2 3 2 2 6 3" xfId="13806"/>
    <cellStyle name="Normal 3 2 3 2 2 6 4" xfId="13807"/>
    <cellStyle name="Normal 3 2 3 2 2 7" xfId="13808"/>
    <cellStyle name="Normal 3 2 3 2 2 8" xfId="13809"/>
    <cellStyle name="Normal 3 2 3 2 2 9" xfId="13810"/>
    <cellStyle name="Normal 3 2 3 2 3" xfId="13811"/>
    <cellStyle name="Normal 3 2 3 2 3 2" xfId="13812"/>
    <cellStyle name="Normal 3 2 3 2 3 2 2" xfId="13813"/>
    <cellStyle name="Normal 3 2 3 2 3 2 2 2" xfId="13814"/>
    <cellStyle name="Normal 3 2 3 2 3 2 2 3" xfId="13815"/>
    <cellStyle name="Normal 3 2 3 2 3 2 2 4" xfId="13816"/>
    <cellStyle name="Normal 3 2 3 2 3 2 3" xfId="13817"/>
    <cellStyle name="Normal 3 2 3 2 3 2 4" xfId="13818"/>
    <cellStyle name="Normal 3 2 3 2 3 2 5" xfId="13819"/>
    <cellStyle name="Normal 3 2 3 2 3 3" xfId="13820"/>
    <cellStyle name="Normal 3 2 3 2 3 3 2" xfId="13821"/>
    <cellStyle name="Normal 3 2 3 2 3 3 3" xfId="13822"/>
    <cellStyle name="Normal 3 2 3 2 3 3 4" xfId="13823"/>
    <cellStyle name="Normal 3 2 3 2 3 4" xfId="13824"/>
    <cellStyle name="Normal 3 2 3 2 3 5" xfId="13825"/>
    <cellStyle name="Normal 3 2 3 2 3 6" xfId="13826"/>
    <cellStyle name="Normal 3 2 3 2 4" xfId="13827"/>
    <cellStyle name="Normal 3 2 3 2 4 2" xfId="13828"/>
    <cellStyle name="Normal 3 2 3 2 4 2 2" xfId="13829"/>
    <cellStyle name="Normal 3 2 3 2 4 2 2 2" xfId="13830"/>
    <cellStyle name="Normal 3 2 3 2 4 2 2 3" xfId="13831"/>
    <cellStyle name="Normal 3 2 3 2 4 2 2 4" xfId="13832"/>
    <cellStyle name="Normal 3 2 3 2 4 2 3" xfId="13833"/>
    <cellStyle name="Normal 3 2 3 2 4 2 4" xfId="13834"/>
    <cellStyle name="Normal 3 2 3 2 4 2 5" xfId="13835"/>
    <cellStyle name="Normal 3 2 3 2 4 3" xfId="13836"/>
    <cellStyle name="Normal 3 2 3 2 4 3 2" xfId="13837"/>
    <cellStyle name="Normal 3 2 3 2 4 3 3" xfId="13838"/>
    <cellStyle name="Normal 3 2 3 2 4 3 4" xfId="13839"/>
    <cellStyle name="Normal 3 2 3 2 4 4" xfId="13840"/>
    <cellStyle name="Normal 3 2 3 2 4 5" xfId="13841"/>
    <cellStyle name="Normal 3 2 3 2 4 6" xfId="13842"/>
    <cellStyle name="Normal 3 2 3 2 5" xfId="13843"/>
    <cellStyle name="Normal 3 2 3 2 6" xfId="13844"/>
    <cellStyle name="Normal 3 2 3 2 6 2" xfId="13845"/>
    <cellStyle name="Normal 3 2 3 2 6 2 2" xfId="13846"/>
    <cellStyle name="Normal 3 2 3 2 6 2 3" xfId="13847"/>
    <cellStyle name="Normal 3 2 3 2 6 2 4" xfId="13848"/>
    <cellStyle name="Normal 3 2 3 2 6 3" xfId="13849"/>
    <cellStyle name="Normal 3 2 3 2 6 4" xfId="13850"/>
    <cellStyle name="Normal 3 2 3 2 6 5" xfId="13851"/>
    <cellStyle name="Normal 3 2 3 2 7" xfId="13852"/>
    <cellStyle name="Normal 3 2 3 2 7 2" xfId="13853"/>
    <cellStyle name="Normal 3 2 3 2 7 3" xfId="13854"/>
    <cellStyle name="Normal 3 2 3 2 7 4" xfId="13855"/>
    <cellStyle name="Normal 3 2 3 2 8" xfId="13856"/>
    <cellStyle name="Normal 3 2 3 2 9" xfId="13857"/>
    <cellStyle name="Normal 3 2 3 3" xfId="13858"/>
    <cellStyle name="Normal 3 2 3 3 10" xfId="13859"/>
    <cellStyle name="Normal 3 2 3 3 2" xfId="13860"/>
    <cellStyle name="Normal 3 2 3 3 2 2" xfId="13861"/>
    <cellStyle name="Normal 3 2 3 3 2 2 2" xfId="13862"/>
    <cellStyle name="Normal 3 2 3 3 2 2 2 2" xfId="13863"/>
    <cellStyle name="Normal 3 2 3 3 2 2 2 2 2" xfId="13864"/>
    <cellStyle name="Normal 3 2 3 3 2 2 2 2 3" xfId="13865"/>
    <cellStyle name="Normal 3 2 3 3 2 2 2 2 4" xfId="13866"/>
    <cellStyle name="Normal 3 2 3 3 2 2 2 3" xfId="13867"/>
    <cellStyle name="Normal 3 2 3 3 2 2 2 4" xfId="13868"/>
    <cellStyle name="Normal 3 2 3 3 2 2 2 5" xfId="13869"/>
    <cellStyle name="Normal 3 2 3 3 2 2 3" xfId="13870"/>
    <cellStyle name="Normal 3 2 3 3 2 2 3 2" xfId="13871"/>
    <cellStyle name="Normal 3 2 3 3 2 2 3 3" xfId="13872"/>
    <cellStyle name="Normal 3 2 3 3 2 2 3 4" xfId="13873"/>
    <cellStyle name="Normal 3 2 3 3 2 2 4" xfId="13874"/>
    <cellStyle name="Normal 3 2 3 3 2 2 5" xfId="13875"/>
    <cellStyle name="Normal 3 2 3 3 2 2 6" xfId="13876"/>
    <cellStyle name="Normal 3 2 3 3 2 3" xfId="13877"/>
    <cellStyle name="Normal 3 2 3 3 2 3 2" xfId="13878"/>
    <cellStyle name="Normal 3 2 3 3 2 3 2 2" xfId="13879"/>
    <cellStyle name="Normal 3 2 3 3 2 3 2 2 2" xfId="13880"/>
    <cellStyle name="Normal 3 2 3 3 2 3 2 2 3" xfId="13881"/>
    <cellStyle name="Normal 3 2 3 3 2 3 2 2 4" xfId="13882"/>
    <cellStyle name="Normal 3 2 3 3 2 3 2 3" xfId="13883"/>
    <cellStyle name="Normal 3 2 3 3 2 3 2 4" xfId="13884"/>
    <cellStyle name="Normal 3 2 3 3 2 3 2 5" xfId="13885"/>
    <cellStyle name="Normal 3 2 3 3 2 3 3" xfId="13886"/>
    <cellStyle name="Normal 3 2 3 3 2 3 3 2" xfId="13887"/>
    <cellStyle name="Normal 3 2 3 3 2 3 3 3" xfId="13888"/>
    <cellStyle name="Normal 3 2 3 3 2 3 3 4" xfId="13889"/>
    <cellStyle name="Normal 3 2 3 3 2 3 4" xfId="13890"/>
    <cellStyle name="Normal 3 2 3 3 2 3 5" xfId="13891"/>
    <cellStyle name="Normal 3 2 3 3 2 3 6" xfId="13892"/>
    <cellStyle name="Normal 3 2 3 3 2 4" xfId="13893"/>
    <cellStyle name="Normal 3 2 3 3 2 4 2" xfId="13894"/>
    <cellStyle name="Normal 3 2 3 3 2 4 2 2" xfId="13895"/>
    <cellStyle name="Normal 3 2 3 3 2 4 2 3" xfId="13896"/>
    <cellStyle name="Normal 3 2 3 3 2 4 2 4" xfId="13897"/>
    <cellStyle name="Normal 3 2 3 3 2 4 3" xfId="13898"/>
    <cellStyle name="Normal 3 2 3 3 2 4 4" xfId="13899"/>
    <cellStyle name="Normal 3 2 3 3 2 4 5" xfId="13900"/>
    <cellStyle name="Normal 3 2 3 3 2 5" xfId="13901"/>
    <cellStyle name="Normal 3 2 3 3 2 5 2" xfId="13902"/>
    <cellStyle name="Normal 3 2 3 3 2 5 3" xfId="13903"/>
    <cellStyle name="Normal 3 2 3 3 2 5 4" xfId="13904"/>
    <cellStyle name="Normal 3 2 3 3 2 6" xfId="13905"/>
    <cellStyle name="Normal 3 2 3 3 2 7" xfId="13906"/>
    <cellStyle name="Normal 3 2 3 3 2 8" xfId="13907"/>
    <cellStyle name="Normal 3 2 3 3 3" xfId="13908"/>
    <cellStyle name="Normal 3 2 3 3 3 2" xfId="13909"/>
    <cellStyle name="Normal 3 2 3 3 3 2 2" xfId="13910"/>
    <cellStyle name="Normal 3 2 3 3 3 2 2 2" xfId="13911"/>
    <cellStyle name="Normal 3 2 3 3 3 2 2 3" xfId="13912"/>
    <cellStyle name="Normal 3 2 3 3 3 2 2 4" xfId="13913"/>
    <cellStyle name="Normal 3 2 3 3 3 2 3" xfId="13914"/>
    <cellStyle name="Normal 3 2 3 3 3 2 4" xfId="13915"/>
    <cellStyle name="Normal 3 2 3 3 3 2 5" xfId="13916"/>
    <cellStyle name="Normal 3 2 3 3 3 3" xfId="13917"/>
    <cellStyle name="Normal 3 2 3 3 3 3 2" xfId="13918"/>
    <cellStyle name="Normal 3 2 3 3 3 3 3" xfId="13919"/>
    <cellStyle name="Normal 3 2 3 3 3 3 4" xfId="13920"/>
    <cellStyle name="Normal 3 2 3 3 3 4" xfId="13921"/>
    <cellStyle name="Normal 3 2 3 3 3 5" xfId="13922"/>
    <cellStyle name="Normal 3 2 3 3 3 6" xfId="13923"/>
    <cellStyle name="Normal 3 2 3 3 4" xfId="13924"/>
    <cellStyle name="Normal 3 2 3 3 4 2" xfId="13925"/>
    <cellStyle name="Normal 3 2 3 3 4 2 2" xfId="13926"/>
    <cellStyle name="Normal 3 2 3 3 4 2 2 2" xfId="13927"/>
    <cellStyle name="Normal 3 2 3 3 4 2 2 3" xfId="13928"/>
    <cellStyle name="Normal 3 2 3 3 4 2 2 4" xfId="13929"/>
    <cellStyle name="Normal 3 2 3 3 4 2 3" xfId="13930"/>
    <cellStyle name="Normal 3 2 3 3 4 2 4" xfId="13931"/>
    <cellStyle name="Normal 3 2 3 3 4 2 5" xfId="13932"/>
    <cellStyle name="Normal 3 2 3 3 4 3" xfId="13933"/>
    <cellStyle name="Normal 3 2 3 3 4 3 2" xfId="13934"/>
    <cellStyle name="Normal 3 2 3 3 4 3 3" xfId="13935"/>
    <cellStyle name="Normal 3 2 3 3 4 3 4" xfId="13936"/>
    <cellStyle name="Normal 3 2 3 3 4 4" xfId="13937"/>
    <cellStyle name="Normal 3 2 3 3 4 5" xfId="13938"/>
    <cellStyle name="Normal 3 2 3 3 4 6" xfId="13939"/>
    <cellStyle name="Normal 3 2 3 3 5" xfId="13940"/>
    <cellStyle name="Normal 3 2 3 3 6" xfId="13941"/>
    <cellStyle name="Normal 3 2 3 3 6 2" xfId="13942"/>
    <cellStyle name="Normal 3 2 3 3 6 2 2" xfId="13943"/>
    <cellStyle name="Normal 3 2 3 3 6 2 3" xfId="13944"/>
    <cellStyle name="Normal 3 2 3 3 6 2 4" xfId="13945"/>
    <cellStyle name="Normal 3 2 3 3 6 3" xfId="13946"/>
    <cellStyle name="Normal 3 2 3 3 6 4" xfId="13947"/>
    <cellStyle name="Normal 3 2 3 3 6 5" xfId="13948"/>
    <cellStyle name="Normal 3 2 3 3 7" xfId="13949"/>
    <cellStyle name="Normal 3 2 3 3 7 2" xfId="13950"/>
    <cellStyle name="Normal 3 2 3 3 7 3" xfId="13951"/>
    <cellStyle name="Normal 3 2 3 3 7 4" xfId="13952"/>
    <cellStyle name="Normal 3 2 3 3 8" xfId="13953"/>
    <cellStyle name="Normal 3 2 3 3 9" xfId="13954"/>
    <cellStyle name="Normal 3 2 3 4" xfId="13955"/>
    <cellStyle name="Normal 3 2 3 4 10" xfId="13956"/>
    <cellStyle name="Normal 3 2 3 4 2" xfId="13957"/>
    <cellStyle name="Normal 3 2 3 4 2 2" xfId="13958"/>
    <cellStyle name="Normal 3 2 3 4 2 2 2" xfId="13959"/>
    <cellStyle name="Normal 3 2 3 4 2 2 2 2" xfId="13960"/>
    <cellStyle name="Normal 3 2 3 4 2 2 2 2 2" xfId="13961"/>
    <cellStyle name="Normal 3 2 3 4 2 2 2 2 3" xfId="13962"/>
    <cellStyle name="Normal 3 2 3 4 2 2 2 2 4" xfId="13963"/>
    <cellStyle name="Normal 3 2 3 4 2 2 2 3" xfId="13964"/>
    <cellStyle name="Normal 3 2 3 4 2 2 2 4" xfId="13965"/>
    <cellStyle name="Normal 3 2 3 4 2 2 2 5" xfId="13966"/>
    <cellStyle name="Normal 3 2 3 4 2 2 3" xfId="13967"/>
    <cellStyle name="Normal 3 2 3 4 2 2 3 2" xfId="13968"/>
    <cellStyle name="Normal 3 2 3 4 2 2 3 3" xfId="13969"/>
    <cellStyle name="Normal 3 2 3 4 2 2 3 4" xfId="13970"/>
    <cellStyle name="Normal 3 2 3 4 2 2 4" xfId="13971"/>
    <cellStyle name="Normal 3 2 3 4 2 2 5" xfId="13972"/>
    <cellStyle name="Normal 3 2 3 4 2 2 6" xfId="13973"/>
    <cellStyle name="Normal 3 2 3 4 2 3" xfId="13974"/>
    <cellStyle name="Normal 3 2 3 4 2 3 2" xfId="13975"/>
    <cellStyle name="Normal 3 2 3 4 2 3 2 2" xfId="13976"/>
    <cellStyle name="Normal 3 2 3 4 2 3 2 2 2" xfId="13977"/>
    <cellStyle name="Normal 3 2 3 4 2 3 2 2 3" xfId="13978"/>
    <cellStyle name="Normal 3 2 3 4 2 3 2 2 4" xfId="13979"/>
    <cellStyle name="Normal 3 2 3 4 2 3 2 3" xfId="13980"/>
    <cellStyle name="Normal 3 2 3 4 2 3 2 4" xfId="13981"/>
    <cellStyle name="Normal 3 2 3 4 2 3 2 5" xfId="13982"/>
    <cellStyle name="Normal 3 2 3 4 2 3 3" xfId="13983"/>
    <cellStyle name="Normal 3 2 3 4 2 3 3 2" xfId="13984"/>
    <cellStyle name="Normal 3 2 3 4 2 3 3 3" xfId="13985"/>
    <cellStyle name="Normal 3 2 3 4 2 3 3 4" xfId="13986"/>
    <cellStyle name="Normal 3 2 3 4 2 3 4" xfId="13987"/>
    <cellStyle name="Normal 3 2 3 4 2 3 5" xfId="13988"/>
    <cellStyle name="Normal 3 2 3 4 2 3 6" xfId="13989"/>
    <cellStyle name="Normal 3 2 3 4 2 4" xfId="13990"/>
    <cellStyle name="Normal 3 2 3 4 2 4 2" xfId="13991"/>
    <cellStyle name="Normal 3 2 3 4 2 4 2 2" xfId="13992"/>
    <cellStyle name="Normal 3 2 3 4 2 4 2 3" xfId="13993"/>
    <cellStyle name="Normal 3 2 3 4 2 4 2 4" xfId="13994"/>
    <cellStyle name="Normal 3 2 3 4 2 4 3" xfId="13995"/>
    <cellStyle name="Normal 3 2 3 4 2 4 4" xfId="13996"/>
    <cellStyle name="Normal 3 2 3 4 2 4 5" xfId="13997"/>
    <cellStyle name="Normal 3 2 3 4 2 5" xfId="13998"/>
    <cellStyle name="Normal 3 2 3 4 2 5 2" xfId="13999"/>
    <cellStyle name="Normal 3 2 3 4 2 5 3" xfId="14000"/>
    <cellStyle name="Normal 3 2 3 4 2 5 4" xfId="14001"/>
    <cellStyle name="Normal 3 2 3 4 2 6" xfId="14002"/>
    <cellStyle name="Normal 3 2 3 4 2 7" xfId="14003"/>
    <cellStyle name="Normal 3 2 3 4 2 8" xfId="14004"/>
    <cellStyle name="Normal 3 2 3 4 3" xfId="14005"/>
    <cellStyle name="Normal 3 2 3 4 3 2" xfId="14006"/>
    <cellStyle name="Normal 3 2 3 4 3 2 2" xfId="14007"/>
    <cellStyle name="Normal 3 2 3 4 3 2 2 2" xfId="14008"/>
    <cellStyle name="Normal 3 2 3 4 3 2 2 3" xfId="14009"/>
    <cellStyle name="Normal 3 2 3 4 3 2 2 4" xfId="14010"/>
    <cellStyle name="Normal 3 2 3 4 3 2 3" xfId="14011"/>
    <cellStyle name="Normal 3 2 3 4 3 2 4" xfId="14012"/>
    <cellStyle name="Normal 3 2 3 4 3 2 5" xfId="14013"/>
    <cellStyle name="Normal 3 2 3 4 3 3" xfId="14014"/>
    <cellStyle name="Normal 3 2 3 4 3 3 2" xfId="14015"/>
    <cellStyle name="Normal 3 2 3 4 3 3 3" xfId="14016"/>
    <cellStyle name="Normal 3 2 3 4 3 3 4" xfId="14017"/>
    <cellStyle name="Normal 3 2 3 4 3 4" xfId="14018"/>
    <cellStyle name="Normal 3 2 3 4 3 5" xfId="14019"/>
    <cellStyle name="Normal 3 2 3 4 3 6" xfId="14020"/>
    <cellStyle name="Normal 3 2 3 4 4" xfId="14021"/>
    <cellStyle name="Normal 3 2 3 4 4 2" xfId="14022"/>
    <cellStyle name="Normal 3 2 3 4 4 2 2" xfId="14023"/>
    <cellStyle name="Normal 3 2 3 4 4 2 2 2" xfId="14024"/>
    <cellStyle name="Normal 3 2 3 4 4 2 2 3" xfId="14025"/>
    <cellStyle name="Normal 3 2 3 4 4 2 2 4" xfId="14026"/>
    <cellStyle name="Normal 3 2 3 4 4 2 3" xfId="14027"/>
    <cellStyle name="Normal 3 2 3 4 4 2 4" xfId="14028"/>
    <cellStyle name="Normal 3 2 3 4 4 2 5" xfId="14029"/>
    <cellStyle name="Normal 3 2 3 4 4 3" xfId="14030"/>
    <cellStyle name="Normal 3 2 3 4 4 3 2" xfId="14031"/>
    <cellStyle name="Normal 3 2 3 4 4 3 3" xfId="14032"/>
    <cellStyle name="Normal 3 2 3 4 4 3 4" xfId="14033"/>
    <cellStyle name="Normal 3 2 3 4 4 4" xfId="14034"/>
    <cellStyle name="Normal 3 2 3 4 4 5" xfId="14035"/>
    <cellStyle name="Normal 3 2 3 4 4 6" xfId="14036"/>
    <cellStyle name="Normal 3 2 3 4 5" xfId="14037"/>
    <cellStyle name="Normal 3 2 3 4 6" xfId="14038"/>
    <cellStyle name="Normal 3 2 3 4 6 2" xfId="14039"/>
    <cellStyle name="Normal 3 2 3 4 6 2 2" xfId="14040"/>
    <cellStyle name="Normal 3 2 3 4 6 2 3" xfId="14041"/>
    <cellStyle name="Normal 3 2 3 4 6 2 4" xfId="14042"/>
    <cellStyle name="Normal 3 2 3 4 6 3" xfId="14043"/>
    <cellStyle name="Normal 3 2 3 4 6 4" xfId="14044"/>
    <cellStyle name="Normal 3 2 3 4 6 5" xfId="14045"/>
    <cellStyle name="Normal 3 2 3 4 7" xfId="14046"/>
    <cellStyle name="Normal 3 2 3 4 7 2" xfId="14047"/>
    <cellStyle name="Normal 3 2 3 4 7 3" xfId="14048"/>
    <cellStyle name="Normal 3 2 3 4 7 4" xfId="14049"/>
    <cellStyle name="Normal 3 2 3 4 8" xfId="14050"/>
    <cellStyle name="Normal 3 2 3 4 9" xfId="14051"/>
    <cellStyle name="Normal 3 2 3 5" xfId="14052"/>
    <cellStyle name="Normal 3 2 3 5 2" xfId="14053"/>
    <cellStyle name="Normal 3 2 3 5 2 2" xfId="14054"/>
    <cellStyle name="Normal 3 2 3 5 2 2 2" xfId="14055"/>
    <cellStyle name="Normal 3 2 3 5 2 2 2 2" xfId="14056"/>
    <cellStyle name="Normal 3 2 3 5 2 2 2 3" xfId="14057"/>
    <cellStyle name="Normal 3 2 3 5 2 2 2 4" xfId="14058"/>
    <cellStyle name="Normal 3 2 3 5 2 2 3" xfId="14059"/>
    <cellStyle name="Normal 3 2 3 5 2 2 4" xfId="14060"/>
    <cellStyle name="Normal 3 2 3 5 2 2 5" xfId="14061"/>
    <cellStyle name="Normal 3 2 3 5 2 3" xfId="14062"/>
    <cellStyle name="Normal 3 2 3 5 2 3 2" xfId="14063"/>
    <cellStyle name="Normal 3 2 3 5 2 3 3" xfId="14064"/>
    <cellStyle name="Normal 3 2 3 5 2 3 4" xfId="14065"/>
    <cellStyle name="Normal 3 2 3 5 2 4" xfId="14066"/>
    <cellStyle name="Normal 3 2 3 5 2 5" xfId="14067"/>
    <cellStyle name="Normal 3 2 3 5 2 6" xfId="14068"/>
    <cellStyle name="Normal 3 2 3 5 3" xfId="14069"/>
    <cellStyle name="Normal 3 2 3 5 3 2" xfId="14070"/>
    <cellStyle name="Normal 3 2 3 5 3 2 2" xfId="14071"/>
    <cellStyle name="Normal 3 2 3 5 3 2 2 2" xfId="14072"/>
    <cellStyle name="Normal 3 2 3 5 3 2 2 3" xfId="14073"/>
    <cellStyle name="Normal 3 2 3 5 3 2 2 4" xfId="14074"/>
    <cellStyle name="Normal 3 2 3 5 3 2 3" xfId="14075"/>
    <cellStyle name="Normal 3 2 3 5 3 2 4" xfId="14076"/>
    <cellStyle name="Normal 3 2 3 5 3 2 5" xfId="14077"/>
    <cellStyle name="Normal 3 2 3 5 3 3" xfId="14078"/>
    <cellStyle name="Normal 3 2 3 5 3 3 2" xfId="14079"/>
    <cellStyle name="Normal 3 2 3 5 3 3 3" xfId="14080"/>
    <cellStyle name="Normal 3 2 3 5 3 3 4" xfId="14081"/>
    <cellStyle name="Normal 3 2 3 5 3 4" xfId="14082"/>
    <cellStyle name="Normal 3 2 3 5 3 5" xfId="14083"/>
    <cellStyle name="Normal 3 2 3 5 3 6" xfId="14084"/>
    <cellStyle name="Normal 3 2 3 5 4" xfId="14085"/>
    <cellStyle name="Normal 3 2 3 5 5" xfId="14086"/>
    <cellStyle name="Normal 3 2 3 5 5 2" xfId="14087"/>
    <cellStyle name="Normal 3 2 3 5 5 2 2" xfId="14088"/>
    <cellStyle name="Normal 3 2 3 5 5 2 3" xfId="14089"/>
    <cellStyle name="Normal 3 2 3 5 5 2 4" xfId="14090"/>
    <cellStyle name="Normal 3 2 3 5 5 3" xfId="14091"/>
    <cellStyle name="Normal 3 2 3 5 5 4" xfId="14092"/>
    <cellStyle name="Normal 3 2 3 5 5 5" xfId="14093"/>
    <cellStyle name="Normal 3 2 3 5 6" xfId="14094"/>
    <cellStyle name="Normal 3 2 3 5 6 2" xfId="14095"/>
    <cellStyle name="Normal 3 2 3 5 6 3" xfId="14096"/>
    <cellStyle name="Normal 3 2 3 5 6 4" xfId="14097"/>
    <cellStyle name="Normal 3 2 3 5 7" xfId="14098"/>
    <cellStyle name="Normal 3 2 3 5 8" xfId="14099"/>
    <cellStyle name="Normal 3 2 3 5 9" xfId="14100"/>
    <cellStyle name="Normal 3 2 3 6" xfId="14101"/>
    <cellStyle name="Normal 3 2 3 6 2" xfId="14102"/>
    <cellStyle name="Normal 3 2 3 6 2 2" xfId="14103"/>
    <cellStyle name="Normal 3 2 3 6 2 2 2" xfId="14104"/>
    <cellStyle name="Normal 3 2 3 6 2 2 2 2" xfId="14105"/>
    <cellStyle name="Normal 3 2 3 6 2 2 2 3" xfId="14106"/>
    <cellStyle name="Normal 3 2 3 6 2 2 2 4" xfId="14107"/>
    <cellStyle name="Normal 3 2 3 6 2 2 3" xfId="14108"/>
    <cellStyle name="Normal 3 2 3 6 2 2 4" xfId="14109"/>
    <cellStyle name="Normal 3 2 3 6 2 2 5" xfId="14110"/>
    <cellStyle name="Normal 3 2 3 6 2 3" xfId="14111"/>
    <cellStyle name="Normal 3 2 3 6 2 3 2" xfId="14112"/>
    <cellStyle name="Normal 3 2 3 6 2 3 3" xfId="14113"/>
    <cellStyle name="Normal 3 2 3 6 2 3 4" xfId="14114"/>
    <cellStyle name="Normal 3 2 3 6 2 4" xfId="14115"/>
    <cellStyle name="Normal 3 2 3 6 2 5" xfId="14116"/>
    <cellStyle name="Normal 3 2 3 6 2 6" xfId="14117"/>
    <cellStyle name="Normal 3 2 3 6 3" xfId="14118"/>
    <cellStyle name="Normal 3 2 3 6 3 2" xfId="14119"/>
    <cellStyle name="Normal 3 2 3 6 3 2 2" xfId="14120"/>
    <cellStyle name="Normal 3 2 3 6 3 2 2 2" xfId="14121"/>
    <cellStyle name="Normal 3 2 3 6 3 2 2 3" xfId="14122"/>
    <cellStyle name="Normal 3 2 3 6 3 2 2 4" xfId="14123"/>
    <cellStyle name="Normal 3 2 3 6 3 2 3" xfId="14124"/>
    <cellStyle name="Normal 3 2 3 6 3 2 4" xfId="14125"/>
    <cellStyle name="Normal 3 2 3 6 3 2 5" xfId="14126"/>
    <cellStyle name="Normal 3 2 3 6 3 3" xfId="14127"/>
    <cellStyle name="Normal 3 2 3 6 3 3 2" xfId="14128"/>
    <cellStyle name="Normal 3 2 3 6 3 3 3" xfId="14129"/>
    <cellStyle name="Normal 3 2 3 6 3 3 4" xfId="14130"/>
    <cellStyle name="Normal 3 2 3 6 3 4" xfId="14131"/>
    <cellStyle name="Normal 3 2 3 6 3 5" xfId="14132"/>
    <cellStyle name="Normal 3 2 3 6 3 6" xfId="14133"/>
    <cellStyle name="Normal 3 2 3 6 4" xfId="14134"/>
    <cellStyle name="Normal 3 2 3 6 4 2" xfId="14135"/>
    <cellStyle name="Normal 3 2 3 6 4 2 2" xfId="14136"/>
    <cellStyle name="Normal 3 2 3 6 4 2 3" xfId="14137"/>
    <cellStyle name="Normal 3 2 3 6 4 2 4" xfId="14138"/>
    <cellStyle name="Normal 3 2 3 6 4 3" xfId="14139"/>
    <cellStyle name="Normal 3 2 3 6 4 4" xfId="14140"/>
    <cellStyle name="Normal 3 2 3 6 4 5" xfId="14141"/>
    <cellStyle name="Normal 3 2 3 6 5" xfId="14142"/>
    <cellStyle name="Normal 3 2 3 6 5 2" xfId="14143"/>
    <cellStyle name="Normal 3 2 3 6 5 3" xfId="14144"/>
    <cellStyle name="Normal 3 2 3 6 5 4" xfId="14145"/>
    <cellStyle name="Normal 3 2 3 6 6" xfId="14146"/>
    <cellStyle name="Normal 3 2 3 6 7" xfId="14147"/>
    <cellStyle name="Normal 3 2 3 6 8" xfId="14148"/>
    <cellStyle name="Normal 3 2 3 7" xfId="14149"/>
    <cellStyle name="Normal 3 2 3 7 2" xfId="14150"/>
    <cellStyle name="Normal 3 2 3 7 2 2" xfId="14151"/>
    <cellStyle name="Normal 3 2 3 7 2 2 2" xfId="14152"/>
    <cellStyle name="Normal 3 2 3 7 2 2 3" xfId="14153"/>
    <cellStyle name="Normal 3 2 3 7 2 2 4" xfId="14154"/>
    <cellStyle name="Normal 3 2 3 7 2 3" xfId="14155"/>
    <cellStyle name="Normal 3 2 3 7 2 4" xfId="14156"/>
    <cellStyle name="Normal 3 2 3 7 2 5" xfId="14157"/>
    <cellStyle name="Normal 3 2 3 7 3" xfId="14158"/>
    <cellStyle name="Normal 3 2 3 7 3 2" xfId="14159"/>
    <cellStyle name="Normal 3 2 3 7 3 3" xfId="14160"/>
    <cellStyle name="Normal 3 2 3 7 3 4" xfId="14161"/>
    <cellStyle name="Normal 3 2 3 7 4" xfId="14162"/>
    <cellStyle name="Normal 3 2 3 7 5" xfId="14163"/>
    <cellStyle name="Normal 3 2 3 7 6" xfId="14164"/>
    <cellStyle name="Normal 3 2 3 8" xfId="14165"/>
    <cellStyle name="Normal 3 2 3 8 2" xfId="14166"/>
    <cellStyle name="Normal 3 2 3 8 2 2" xfId="14167"/>
    <cellStyle name="Normal 3 2 3 8 2 2 2" xfId="14168"/>
    <cellStyle name="Normal 3 2 3 8 2 2 3" xfId="14169"/>
    <cellStyle name="Normal 3 2 3 8 2 2 4" xfId="14170"/>
    <cellStyle name="Normal 3 2 3 8 2 3" xfId="14171"/>
    <cellStyle name="Normal 3 2 3 8 2 4" xfId="14172"/>
    <cellStyle name="Normal 3 2 3 8 2 5" xfId="14173"/>
    <cellStyle name="Normal 3 2 3 8 3" xfId="14174"/>
    <cellStyle name="Normal 3 2 3 8 3 2" xfId="14175"/>
    <cellStyle name="Normal 3 2 3 8 3 3" xfId="14176"/>
    <cellStyle name="Normal 3 2 3 8 3 4" xfId="14177"/>
    <cellStyle name="Normal 3 2 3 8 4" xfId="14178"/>
    <cellStyle name="Normal 3 2 3 8 5" xfId="14179"/>
    <cellStyle name="Normal 3 2 3 8 6" xfId="14180"/>
    <cellStyle name="Normal 3 2 3 9" xfId="14181"/>
    <cellStyle name="Normal 3 2 4" xfId="14182"/>
    <cellStyle name="Normal 3 2 4 10" xfId="14183"/>
    <cellStyle name="Normal 3 2 4 2" xfId="14184"/>
    <cellStyle name="Normal 3 2 4 2 2" xfId="14185"/>
    <cellStyle name="Normal 3 2 4 2 2 2" xfId="14186"/>
    <cellStyle name="Normal 3 2 4 2 2 2 2" xfId="14187"/>
    <cellStyle name="Normal 3 2 4 2 2 2 2 2" xfId="14188"/>
    <cellStyle name="Normal 3 2 4 2 2 2 2 3" xfId="14189"/>
    <cellStyle name="Normal 3 2 4 2 2 2 2 4" xfId="14190"/>
    <cellStyle name="Normal 3 2 4 2 2 2 3" xfId="14191"/>
    <cellStyle name="Normal 3 2 4 2 2 2 4" xfId="14192"/>
    <cellStyle name="Normal 3 2 4 2 2 2 5" xfId="14193"/>
    <cellStyle name="Normal 3 2 4 2 2 3" xfId="14194"/>
    <cellStyle name="Normal 3 2 4 2 2 3 2" xfId="14195"/>
    <cellStyle name="Normal 3 2 4 2 2 3 3" xfId="14196"/>
    <cellStyle name="Normal 3 2 4 2 2 3 4" xfId="14197"/>
    <cellStyle name="Normal 3 2 4 2 2 4" xfId="14198"/>
    <cellStyle name="Normal 3 2 4 2 2 5" xfId="14199"/>
    <cellStyle name="Normal 3 2 4 2 2 6" xfId="14200"/>
    <cellStyle name="Normal 3 2 4 2 3" xfId="14201"/>
    <cellStyle name="Normal 3 2 4 2 3 2" xfId="14202"/>
    <cellStyle name="Normal 3 2 4 2 3 2 2" xfId="14203"/>
    <cellStyle name="Normal 3 2 4 2 3 2 2 2" xfId="14204"/>
    <cellStyle name="Normal 3 2 4 2 3 2 2 3" xfId="14205"/>
    <cellStyle name="Normal 3 2 4 2 3 2 2 4" xfId="14206"/>
    <cellStyle name="Normal 3 2 4 2 3 2 3" xfId="14207"/>
    <cellStyle name="Normal 3 2 4 2 3 2 4" xfId="14208"/>
    <cellStyle name="Normal 3 2 4 2 3 2 5" xfId="14209"/>
    <cellStyle name="Normal 3 2 4 2 3 3" xfId="14210"/>
    <cellStyle name="Normal 3 2 4 2 3 3 2" xfId="14211"/>
    <cellStyle name="Normal 3 2 4 2 3 3 3" xfId="14212"/>
    <cellStyle name="Normal 3 2 4 2 3 3 4" xfId="14213"/>
    <cellStyle name="Normal 3 2 4 2 3 4" xfId="14214"/>
    <cellStyle name="Normal 3 2 4 2 3 5" xfId="14215"/>
    <cellStyle name="Normal 3 2 4 2 3 6" xfId="14216"/>
    <cellStyle name="Normal 3 2 4 2 4" xfId="14217"/>
    <cellStyle name="Normal 3 2 4 2 5" xfId="14218"/>
    <cellStyle name="Normal 3 2 4 2 5 2" xfId="14219"/>
    <cellStyle name="Normal 3 2 4 2 5 2 2" xfId="14220"/>
    <cellStyle name="Normal 3 2 4 2 5 2 3" xfId="14221"/>
    <cellStyle name="Normal 3 2 4 2 5 2 4" xfId="14222"/>
    <cellStyle name="Normal 3 2 4 2 5 3" xfId="14223"/>
    <cellStyle name="Normal 3 2 4 2 5 4" xfId="14224"/>
    <cellStyle name="Normal 3 2 4 2 5 5" xfId="14225"/>
    <cellStyle name="Normal 3 2 4 2 6" xfId="14226"/>
    <cellStyle name="Normal 3 2 4 2 6 2" xfId="14227"/>
    <cellStyle name="Normal 3 2 4 2 6 3" xfId="14228"/>
    <cellStyle name="Normal 3 2 4 2 6 4" xfId="14229"/>
    <cellStyle name="Normal 3 2 4 2 7" xfId="14230"/>
    <cellStyle name="Normal 3 2 4 2 8" xfId="14231"/>
    <cellStyle name="Normal 3 2 4 2 9" xfId="14232"/>
    <cellStyle name="Normal 3 2 4 3" xfId="14233"/>
    <cellStyle name="Normal 3 2 4 3 2" xfId="14234"/>
    <cellStyle name="Normal 3 2 4 3 2 2" xfId="14235"/>
    <cellStyle name="Normal 3 2 4 3 2 2 2" xfId="14236"/>
    <cellStyle name="Normal 3 2 4 3 2 2 3" xfId="14237"/>
    <cellStyle name="Normal 3 2 4 3 2 2 4" xfId="14238"/>
    <cellStyle name="Normal 3 2 4 3 2 3" xfId="14239"/>
    <cellStyle name="Normal 3 2 4 3 2 4" xfId="14240"/>
    <cellStyle name="Normal 3 2 4 3 2 5" xfId="14241"/>
    <cellStyle name="Normal 3 2 4 3 3" xfId="14242"/>
    <cellStyle name="Normal 3 2 4 3 3 2" xfId="14243"/>
    <cellStyle name="Normal 3 2 4 3 3 3" xfId="14244"/>
    <cellStyle name="Normal 3 2 4 3 3 4" xfId="14245"/>
    <cellStyle name="Normal 3 2 4 3 4" xfId="14246"/>
    <cellStyle name="Normal 3 2 4 3 5" xfId="14247"/>
    <cellStyle name="Normal 3 2 4 3 6" xfId="14248"/>
    <cellStyle name="Normal 3 2 4 4" xfId="14249"/>
    <cellStyle name="Normal 3 2 4 4 2" xfId="14250"/>
    <cellStyle name="Normal 3 2 4 4 2 2" xfId="14251"/>
    <cellStyle name="Normal 3 2 4 4 2 2 2" xfId="14252"/>
    <cellStyle name="Normal 3 2 4 4 2 2 3" xfId="14253"/>
    <cellStyle name="Normal 3 2 4 4 2 2 4" xfId="14254"/>
    <cellStyle name="Normal 3 2 4 4 2 3" xfId="14255"/>
    <cellStyle name="Normal 3 2 4 4 2 4" xfId="14256"/>
    <cellStyle name="Normal 3 2 4 4 2 5" xfId="14257"/>
    <cellStyle name="Normal 3 2 4 4 3" xfId="14258"/>
    <cellStyle name="Normal 3 2 4 4 3 2" xfId="14259"/>
    <cellStyle name="Normal 3 2 4 4 3 3" xfId="14260"/>
    <cellStyle name="Normal 3 2 4 4 3 4" xfId="14261"/>
    <cellStyle name="Normal 3 2 4 4 4" xfId="14262"/>
    <cellStyle name="Normal 3 2 4 4 5" xfId="14263"/>
    <cellStyle name="Normal 3 2 4 4 6" xfId="14264"/>
    <cellStyle name="Normal 3 2 4 5" xfId="14265"/>
    <cellStyle name="Normal 3 2 4 6" xfId="14266"/>
    <cellStyle name="Normal 3 2 4 6 2" xfId="14267"/>
    <cellStyle name="Normal 3 2 4 6 2 2" xfId="14268"/>
    <cellStyle name="Normal 3 2 4 6 2 3" xfId="14269"/>
    <cellStyle name="Normal 3 2 4 6 2 4" xfId="14270"/>
    <cellStyle name="Normal 3 2 4 6 3" xfId="14271"/>
    <cellStyle name="Normal 3 2 4 6 4" xfId="14272"/>
    <cellStyle name="Normal 3 2 4 6 5" xfId="14273"/>
    <cellStyle name="Normal 3 2 4 7" xfId="14274"/>
    <cellStyle name="Normal 3 2 4 7 2" xfId="14275"/>
    <cellStyle name="Normal 3 2 4 7 3" xfId="14276"/>
    <cellStyle name="Normal 3 2 4 7 4" xfId="14277"/>
    <cellStyle name="Normal 3 2 4 8" xfId="14278"/>
    <cellStyle name="Normal 3 2 4 9" xfId="14279"/>
    <cellStyle name="Normal 3 2 5" xfId="14280"/>
    <cellStyle name="Normal 3 2 5 10" xfId="14281"/>
    <cellStyle name="Normal 3 2 5 2" xfId="14282"/>
    <cellStyle name="Normal 3 2 5 2 2" xfId="14283"/>
    <cellStyle name="Normal 3 2 5 2 2 2" xfId="14284"/>
    <cellStyle name="Normal 3 2 5 2 2 2 2" xfId="14285"/>
    <cellStyle name="Normal 3 2 5 2 2 2 2 2" xfId="14286"/>
    <cellStyle name="Normal 3 2 5 2 2 2 2 3" xfId="14287"/>
    <cellStyle name="Normal 3 2 5 2 2 2 2 4" xfId="14288"/>
    <cellStyle name="Normal 3 2 5 2 2 2 3" xfId="14289"/>
    <cellStyle name="Normal 3 2 5 2 2 2 4" xfId="14290"/>
    <cellStyle name="Normal 3 2 5 2 2 2 5" xfId="14291"/>
    <cellStyle name="Normal 3 2 5 2 2 3" xfId="14292"/>
    <cellStyle name="Normal 3 2 5 2 2 3 2" xfId="14293"/>
    <cellStyle name="Normal 3 2 5 2 2 3 3" xfId="14294"/>
    <cellStyle name="Normal 3 2 5 2 2 3 4" xfId="14295"/>
    <cellStyle name="Normal 3 2 5 2 2 4" xfId="14296"/>
    <cellStyle name="Normal 3 2 5 2 2 5" xfId="14297"/>
    <cellStyle name="Normal 3 2 5 2 2 6" xfId="14298"/>
    <cellStyle name="Normal 3 2 5 2 3" xfId="14299"/>
    <cellStyle name="Normal 3 2 5 2 3 2" xfId="14300"/>
    <cellStyle name="Normal 3 2 5 2 3 2 2" xfId="14301"/>
    <cellStyle name="Normal 3 2 5 2 3 2 2 2" xfId="14302"/>
    <cellStyle name="Normal 3 2 5 2 3 2 2 3" xfId="14303"/>
    <cellStyle name="Normal 3 2 5 2 3 2 2 4" xfId="14304"/>
    <cellStyle name="Normal 3 2 5 2 3 2 3" xfId="14305"/>
    <cellStyle name="Normal 3 2 5 2 3 2 4" xfId="14306"/>
    <cellStyle name="Normal 3 2 5 2 3 2 5" xfId="14307"/>
    <cellStyle name="Normal 3 2 5 2 3 3" xfId="14308"/>
    <cellStyle name="Normal 3 2 5 2 3 3 2" xfId="14309"/>
    <cellStyle name="Normal 3 2 5 2 3 3 3" xfId="14310"/>
    <cellStyle name="Normal 3 2 5 2 3 3 4" xfId="14311"/>
    <cellStyle name="Normal 3 2 5 2 3 4" xfId="14312"/>
    <cellStyle name="Normal 3 2 5 2 3 5" xfId="14313"/>
    <cellStyle name="Normal 3 2 5 2 3 6" xfId="14314"/>
    <cellStyle name="Normal 3 2 5 2 4" xfId="14315"/>
    <cellStyle name="Normal 3 2 5 2 5" xfId="14316"/>
    <cellStyle name="Normal 3 2 5 2 5 2" xfId="14317"/>
    <cellStyle name="Normal 3 2 5 2 5 2 2" xfId="14318"/>
    <cellStyle name="Normal 3 2 5 2 5 2 3" xfId="14319"/>
    <cellStyle name="Normal 3 2 5 2 5 2 4" xfId="14320"/>
    <cellStyle name="Normal 3 2 5 2 5 3" xfId="14321"/>
    <cellStyle name="Normal 3 2 5 2 5 4" xfId="14322"/>
    <cellStyle name="Normal 3 2 5 2 5 5" xfId="14323"/>
    <cellStyle name="Normal 3 2 5 2 6" xfId="14324"/>
    <cellStyle name="Normal 3 2 5 2 6 2" xfId="14325"/>
    <cellStyle name="Normal 3 2 5 2 6 3" xfId="14326"/>
    <cellStyle name="Normal 3 2 5 2 6 4" xfId="14327"/>
    <cellStyle name="Normal 3 2 5 2 7" xfId="14328"/>
    <cellStyle name="Normal 3 2 5 2 8" xfId="14329"/>
    <cellStyle name="Normal 3 2 5 2 9" xfId="14330"/>
    <cellStyle name="Normal 3 2 5 3" xfId="14331"/>
    <cellStyle name="Normal 3 2 5 3 2" xfId="14332"/>
    <cellStyle name="Normal 3 2 5 3 2 2" xfId="14333"/>
    <cellStyle name="Normal 3 2 5 3 2 2 2" xfId="14334"/>
    <cellStyle name="Normal 3 2 5 3 2 2 3" xfId="14335"/>
    <cellStyle name="Normal 3 2 5 3 2 2 4" xfId="14336"/>
    <cellStyle name="Normal 3 2 5 3 2 3" xfId="14337"/>
    <cellStyle name="Normal 3 2 5 3 2 4" xfId="14338"/>
    <cellStyle name="Normal 3 2 5 3 2 5" xfId="14339"/>
    <cellStyle name="Normal 3 2 5 3 3" xfId="14340"/>
    <cellStyle name="Normal 3 2 5 3 3 2" xfId="14341"/>
    <cellStyle name="Normal 3 2 5 3 3 3" xfId="14342"/>
    <cellStyle name="Normal 3 2 5 3 3 4" xfId="14343"/>
    <cellStyle name="Normal 3 2 5 3 4" xfId="14344"/>
    <cellStyle name="Normal 3 2 5 3 5" xfId="14345"/>
    <cellStyle name="Normal 3 2 5 3 6" xfId="14346"/>
    <cellStyle name="Normal 3 2 5 4" xfId="14347"/>
    <cellStyle name="Normal 3 2 5 4 2" xfId="14348"/>
    <cellStyle name="Normal 3 2 5 4 2 2" xfId="14349"/>
    <cellStyle name="Normal 3 2 5 4 2 2 2" xfId="14350"/>
    <cellStyle name="Normal 3 2 5 4 2 2 3" xfId="14351"/>
    <cellStyle name="Normal 3 2 5 4 2 2 4" xfId="14352"/>
    <cellStyle name="Normal 3 2 5 4 2 3" xfId="14353"/>
    <cellStyle name="Normal 3 2 5 4 2 4" xfId="14354"/>
    <cellStyle name="Normal 3 2 5 4 2 5" xfId="14355"/>
    <cellStyle name="Normal 3 2 5 4 3" xfId="14356"/>
    <cellStyle name="Normal 3 2 5 4 3 2" xfId="14357"/>
    <cellStyle name="Normal 3 2 5 4 3 3" xfId="14358"/>
    <cellStyle name="Normal 3 2 5 4 3 4" xfId="14359"/>
    <cellStyle name="Normal 3 2 5 4 4" xfId="14360"/>
    <cellStyle name="Normal 3 2 5 4 5" xfId="14361"/>
    <cellStyle name="Normal 3 2 5 4 6" xfId="14362"/>
    <cellStyle name="Normal 3 2 5 5" xfId="14363"/>
    <cellStyle name="Normal 3 2 5 6" xfId="14364"/>
    <cellStyle name="Normal 3 2 5 6 2" xfId="14365"/>
    <cellStyle name="Normal 3 2 5 6 2 2" xfId="14366"/>
    <cellStyle name="Normal 3 2 5 6 2 3" xfId="14367"/>
    <cellStyle name="Normal 3 2 5 6 2 4" xfId="14368"/>
    <cellStyle name="Normal 3 2 5 6 3" xfId="14369"/>
    <cellStyle name="Normal 3 2 5 6 4" xfId="14370"/>
    <cellStyle name="Normal 3 2 5 6 5" xfId="14371"/>
    <cellStyle name="Normal 3 2 5 7" xfId="14372"/>
    <cellStyle name="Normal 3 2 5 7 2" xfId="14373"/>
    <cellStyle name="Normal 3 2 5 7 3" xfId="14374"/>
    <cellStyle name="Normal 3 2 5 7 4" xfId="14375"/>
    <cellStyle name="Normal 3 2 5 8" xfId="14376"/>
    <cellStyle name="Normal 3 2 5 9" xfId="14377"/>
    <cellStyle name="Normal 3 2 6" xfId="14378"/>
    <cellStyle name="Normal 3 2 6 2" xfId="14379"/>
    <cellStyle name="Normal 3 2 6 2 2" xfId="14380"/>
    <cellStyle name="Normal 3 2 6 2 2 2" xfId="14381"/>
    <cellStyle name="Normal 3 2 6 2 3" xfId="14382"/>
    <cellStyle name="Normal 3 2 6 2 4" xfId="14383"/>
    <cellStyle name="Normal 3 2 6 2 5" xfId="14384"/>
    <cellStyle name="Normal 3 2 6 2 6" xfId="14385"/>
    <cellStyle name="Normal 3 2 6 2 7" xfId="14386"/>
    <cellStyle name="Normal 3 2 6 2 8" xfId="14387"/>
    <cellStyle name="Normal 3 2 6 3" xfId="14388"/>
    <cellStyle name="Normal 3 2 6 3 2" xfId="14389"/>
    <cellStyle name="Normal 3 2 6 4" xfId="14390"/>
    <cellStyle name="Normal 3 2 6 5" xfId="14391"/>
    <cellStyle name="Normal 3 2 6 6" xfId="14392"/>
    <cellStyle name="Normal 3 2 6 7" xfId="14393"/>
    <cellStyle name="Normal 3 2 6 8" xfId="14394"/>
    <cellStyle name="Normal 3 2 6 9" xfId="14395"/>
    <cellStyle name="Normal 3 2 7" xfId="14396"/>
    <cellStyle name="Normal 3 2 7 10" xfId="14397"/>
    <cellStyle name="Normal 3 2 7 2" xfId="14398"/>
    <cellStyle name="Normal 3 2 7 2 2" xfId="14399"/>
    <cellStyle name="Normal 3 2 7 2 2 2" xfId="14400"/>
    <cellStyle name="Normal 3 2 7 2 2 2 2" xfId="14401"/>
    <cellStyle name="Normal 3 2 7 2 2 2 2 2" xfId="14402"/>
    <cellStyle name="Normal 3 2 7 2 2 2 2 3" xfId="14403"/>
    <cellStyle name="Normal 3 2 7 2 2 2 2 4" xfId="14404"/>
    <cellStyle name="Normal 3 2 7 2 2 2 3" xfId="14405"/>
    <cellStyle name="Normal 3 2 7 2 2 2 4" xfId="14406"/>
    <cellStyle name="Normal 3 2 7 2 2 2 5" xfId="14407"/>
    <cellStyle name="Normal 3 2 7 2 2 3" xfId="14408"/>
    <cellStyle name="Normal 3 2 7 2 2 3 2" xfId="14409"/>
    <cellStyle name="Normal 3 2 7 2 2 3 3" xfId="14410"/>
    <cellStyle name="Normal 3 2 7 2 2 3 4" xfId="14411"/>
    <cellStyle name="Normal 3 2 7 2 2 4" xfId="14412"/>
    <cellStyle name="Normal 3 2 7 2 2 5" xfId="14413"/>
    <cellStyle name="Normal 3 2 7 2 2 6" xfId="14414"/>
    <cellStyle name="Normal 3 2 7 2 3" xfId="14415"/>
    <cellStyle name="Normal 3 2 7 2 3 2" xfId="14416"/>
    <cellStyle name="Normal 3 2 7 2 3 2 2" xfId="14417"/>
    <cellStyle name="Normal 3 2 7 2 3 2 2 2" xfId="14418"/>
    <cellStyle name="Normal 3 2 7 2 3 2 2 3" xfId="14419"/>
    <cellStyle name="Normal 3 2 7 2 3 2 2 4" xfId="14420"/>
    <cellStyle name="Normal 3 2 7 2 3 2 3" xfId="14421"/>
    <cellStyle name="Normal 3 2 7 2 3 2 4" xfId="14422"/>
    <cellStyle name="Normal 3 2 7 2 3 2 5" xfId="14423"/>
    <cellStyle name="Normal 3 2 7 2 3 3" xfId="14424"/>
    <cellStyle name="Normal 3 2 7 2 3 3 2" xfId="14425"/>
    <cellStyle name="Normal 3 2 7 2 3 3 3" xfId="14426"/>
    <cellStyle name="Normal 3 2 7 2 3 3 4" xfId="14427"/>
    <cellStyle name="Normal 3 2 7 2 3 4" xfId="14428"/>
    <cellStyle name="Normal 3 2 7 2 3 5" xfId="14429"/>
    <cellStyle name="Normal 3 2 7 2 3 6" xfId="14430"/>
    <cellStyle name="Normal 3 2 7 2 4" xfId="14431"/>
    <cellStyle name="Normal 3 2 7 2 4 2" xfId="14432"/>
    <cellStyle name="Normal 3 2 7 2 4 2 2" xfId="14433"/>
    <cellStyle name="Normal 3 2 7 2 4 2 3" xfId="14434"/>
    <cellStyle name="Normal 3 2 7 2 4 2 4" xfId="14435"/>
    <cellStyle name="Normal 3 2 7 2 4 3" xfId="14436"/>
    <cellStyle name="Normal 3 2 7 2 4 4" xfId="14437"/>
    <cellStyle name="Normal 3 2 7 2 4 5" xfId="14438"/>
    <cellStyle name="Normal 3 2 7 2 5" xfId="14439"/>
    <cellStyle name="Normal 3 2 7 2 5 2" xfId="14440"/>
    <cellStyle name="Normal 3 2 7 2 5 3" xfId="14441"/>
    <cellStyle name="Normal 3 2 7 2 5 4" xfId="14442"/>
    <cellStyle name="Normal 3 2 7 2 6" xfId="14443"/>
    <cellStyle name="Normal 3 2 7 2 7" xfId="14444"/>
    <cellStyle name="Normal 3 2 7 2 8" xfId="14445"/>
    <cellStyle name="Normal 3 2 7 3" xfId="14446"/>
    <cellStyle name="Normal 3 2 7 3 2" xfId="14447"/>
    <cellStyle name="Normal 3 2 7 3 2 2" xfId="14448"/>
    <cellStyle name="Normal 3 2 7 3 2 2 2" xfId="14449"/>
    <cellStyle name="Normal 3 2 7 3 2 2 3" xfId="14450"/>
    <cellStyle name="Normal 3 2 7 3 2 2 4" xfId="14451"/>
    <cellStyle name="Normal 3 2 7 3 2 3" xfId="14452"/>
    <cellStyle name="Normal 3 2 7 3 2 4" xfId="14453"/>
    <cellStyle name="Normal 3 2 7 3 2 5" xfId="14454"/>
    <cellStyle name="Normal 3 2 7 3 3" xfId="14455"/>
    <cellStyle name="Normal 3 2 7 3 3 2" xfId="14456"/>
    <cellStyle name="Normal 3 2 7 3 3 3" xfId="14457"/>
    <cellStyle name="Normal 3 2 7 3 3 4" xfId="14458"/>
    <cellStyle name="Normal 3 2 7 3 4" xfId="14459"/>
    <cellStyle name="Normal 3 2 7 3 5" xfId="14460"/>
    <cellStyle name="Normal 3 2 7 3 6" xfId="14461"/>
    <cellStyle name="Normal 3 2 7 4" xfId="14462"/>
    <cellStyle name="Normal 3 2 7 4 2" xfId="14463"/>
    <cellStyle name="Normal 3 2 7 4 2 2" xfId="14464"/>
    <cellStyle name="Normal 3 2 7 4 2 2 2" xfId="14465"/>
    <cellStyle name="Normal 3 2 7 4 2 2 3" xfId="14466"/>
    <cellStyle name="Normal 3 2 7 4 2 2 4" xfId="14467"/>
    <cellStyle name="Normal 3 2 7 4 2 3" xfId="14468"/>
    <cellStyle name="Normal 3 2 7 4 2 4" xfId="14469"/>
    <cellStyle name="Normal 3 2 7 4 2 5" xfId="14470"/>
    <cellStyle name="Normal 3 2 7 4 3" xfId="14471"/>
    <cellStyle name="Normal 3 2 7 4 3 2" xfId="14472"/>
    <cellStyle name="Normal 3 2 7 4 3 3" xfId="14473"/>
    <cellStyle name="Normal 3 2 7 4 3 4" xfId="14474"/>
    <cellStyle name="Normal 3 2 7 4 4" xfId="14475"/>
    <cellStyle name="Normal 3 2 7 4 5" xfId="14476"/>
    <cellStyle name="Normal 3 2 7 4 6" xfId="14477"/>
    <cellStyle name="Normal 3 2 7 5" xfId="14478"/>
    <cellStyle name="Normal 3 2 7 6" xfId="14479"/>
    <cellStyle name="Normal 3 2 7 6 2" xfId="14480"/>
    <cellStyle name="Normal 3 2 7 6 2 2" xfId="14481"/>
    <cellStyle name="Normal 3 2 7 6 2 3" xfId="14482"/>
    <cellStyle name="Normal 3 2 7 6 2 4" xfId="14483"/>
    <cellStyle name="Normal 3 2 7 6 3" xfId="14484"/>
    <cellStyle name="Normal 3 2 7 6 4" xfId="14485"/>
    <cellStyle name="Normal 3 2 7 6 5" xfId="14486"/>
    <cellStyle name="Normal 3 2 7 7" xfId="14487"/>
    <cellStyle name="Normal 3 2 7 7 2" xfId="14488"/>
    <cellStyle name="Normal 3 2 7 7 3" xfId="14489"/>
    <cellStyle name="Normal 3 2 7 7 4" xfId="14490"/>
    <cellStyle name="Normal 3 2 7 8" xfId="14491"/>
    <cellStyle name="Normal 3 2 7 9" xfId="14492"/>
    <cellStyle name="Normal 3 2 8" xfId="14493"/>
    <cellStyle name="Normal 3 2 8 2" xfId="14494"/>
    <cellStyle name="Normal 3 2 8 2 2" xfId="14495"/>
    <cellStyle name="Normal 3 2 8 2 2 2" xfId="14496"/>
    <cellStyle name="Normal 3 2 8 2 2 2 2" xfId="14497"/>
    <cellStyle name="Normal 3 2 8 2 2 2 3" xfId="14498"/>
    <cellStyle name="Normal 3 2 8 2 2 2 4" xfId="14499"/>
    <cellStyle name="Normal 3 2 8 2 2 3" xfId="14500"/>
    <cellStyle name="Normal 3 2 8 2 2 4" xfId="14501"/>
    <cellStyle name="Normal 3 2 8 2 2 5" xfId="14502"/>
    <cellStyle name="Normal 3 2 8 2 3" xfId="14503"/>
    <cellStyle name="Normal 3 2 8 2 3 2" xfId="14504"/>
    <cellStyle name="Normal 3 2 8 2 3 3" xfId="14505"/>
    <cellStyle name="Normal 3 2 8 2 3 4" xfId="14506"/>
    <cellStyle name="Normal 3 2 8 2 4" xfId="14507"/>
    <cellStyle name="Normal 3 2 8 2 5" xfId="14508"/>
    <cellStyle name="Normal 3 2 8 2 6" xfId="14509"/>
    <cellStyle name="Normal 3 2 8 3" xfId="14510"/>
    <cellStyle name="Normal 3 2 8 3 2" xfId="14511"/>
    <cellStyle name="Normal 3 2 8 3 2 2" xfId="14512"/>
    <cellStyle name="Normal 3 2 8 3 2 2 2" xfId="14513"/>
    <cellStyle name="Normal 3 2 8 3 2 2 3" xfId="14514"/>
    <cellStyle name="Normal 3 2 8 3 2 2 4" xfId="14515"/>
    <cellStyle name="Normal 3 2 8 3 2 3" xfId="14516"/>
    <cellStyle name="Normal 3 2 8 3 2 4" xfId="14517"/>
    <cellStyle name="Normal 3 2 8 3 2 5" xfId="14518"/>
    <cellStyle name="Normal 3 2 8 3 3" xfId="14519"/>
    <cellStyle name="Normal 3 2 8 3 3 2" xfId="14520"/>
    <cellStyle name="Normal 3 2 8 3 3 3" xfId="14521"/>
    <cellStyle name="Normal 3 2 8 3 3 4" xfId="14522"/>
    <cellStyle name="Normal 3 2 8 3 4" xfId="14523"/>
    <cellStyle name="Normal 3 2 8 3 5" xfId="14524"/>
    <cellStyle name="Normal 3 2 8 3 6" xfId="14525"/>
    <cellStyle name="Normal 3 2 8 4" xfId="14526"/>
    <cellStyle name="Normal 3 2 8 5" xfId="14527"/>
    <cellStyle name="Normal 3 2 8 5 2" xfId="14528"/>
    <cellStyle name="Normal 3 2 8 5 2 2" xfId="14529"/>
    <cellStyle name="Normal 3 2 8 5 2 3" xfId="14530"/>
    <cellStyle name="Normal 3 2 8 5 2 4" xfId="14531"/>
    <cellStyle name="Normal 3 2 8 5 3" xfId="14532"/>
    <cellStyle name="Normal 3 2 8 5 4" xfId="14533"/>
    <cellStyle name="Normal 3 2 8 5 5" xfId="14534"/>
    <cellStyle name="Normal 3 2 8 6" xfId="14535"/>
    <cellStyle name="Normal 3 2 8 6 2" xfId="14536"/>
    <cellStyle name="Normal 3 2 8 6 3" xfId="14537"/>
    <cellStyle name="Normal 3 2 8 6 4" xfId="14538"/>
    <cellStyle name="Normal 3 2 8 7" xfId="14539"/>
    <cellStyle name="Normal 3 2 8 8" xfId="14540"/>
    <cellStyle name="Normal 3 2 8 9" xfId="14541"/>
    <cellStyle name="Normal 3 2 9" xfId="14542"/>
    <cellStyle name="Normal 3 2 9 2" xfId="14543"/>
    <cellStyle name="Normal 3 2 9 2 2" xfId="14544"/>
    <cellStyle name="Normal 3 2 9 2 2 2" xfId="14545"/>
    <cellStyle name="Normal 3 2 9 2 2 2 2" xfId="14546"/>
    <cellStyle name="Normal 3 2 9 2 2 2 3" xfId="14547"/>
    <cellStyle name="Normal 3 2 9 2 2 2 4" xfId="14548"/>
    <cellStyle name="Normal 3 2 9 2 2 3" xfId="14549"/>
    <cellStyle name="Normal 3 2 9 2 2 4" xfId="14550"/>
    <cellStyle name="Normal 3 2 9 2 2 5" xfId="14551"/>
    <cellStyle name="Normal 3 2 9 2 3" xfId="14552"/>
    <cellStyle name="Normal 3 2 9 2 3 2" xfId="14553"/>
    <cellStyle name="Normal 3 2 9 2 3 3" xfId="14554"/>
    <cellStyle name="Normal 3 2 9 2 3 4" xfId="14555"/>
    <cellStyle name="Normal 3 2 9 2 4" xfId="14556"/>
    <cellStyle name="Normal 3 2 9 2 5" xfId="14557"/>
    <cellStyle name="Normal 3 2 9 2 6" xfId="14558"/>
    <cellStyle name="Normal 3 2 9 3" xfId="14559"/>
    <cellStyle name="Normal 3 2 9 3 2" xfId="14560"/>
    <cellStyle name="Normal 3 2 9 3 2 2" xfId="14561"/>
    <cellStyle name="Normal 3 2 9 3 2 2 2" xfId="14562"/>
    <cellStyle name="Normal 3 2 9 3 2 2 3" xfId="14563"/>
    <cellStyle name="Normal 3 2 9 3 2 2 4" xfId="14564"/>
    <cellStyle name="Normal 3 2 9 3 2 3" xfId="14565"/>
    <cellStyle name="Normal 3 2 9 3 2 4" xfId="14566"/>
    <cellStyle name="Normal 3 2 9 3 2 5" xfId="14567"/>
    <cellStyle name="Normal 3 2 9 3 3" xfId="14568"/>
    <cellStyle name="Normal 3 2 9 3 3 2" xfId="14569"/>
    <cellStyle name="Normal 3 2 9 3 3 3" xfId="14570"/>
    <cellStyle name="Normal 3 2 9 3 3 4" xfId="14571"/>
    <cellStyle name="Normal 3 2 9 3 4" xfId="14572"/>
    <cellStyle name="Normal 3 2 9 3 5" xfId="14573"/>
    <cellStyle name="Normal 3 2 9 3 6" xfId="14574"/>
    <cellStyle name="Normal 3 2 9 4" xfId="14575"/>
    <cellStyle name="Normal 3 2 9 5" xfId="14576"/>
    <cellStyle name="Normal 3 2 9 5 2" xfId="14577"/>
    <cellStyle name="Normal 3 2 9 5 2 2" xfId="14578"/>
    <cellStyle name="Normal 3 2 9 5 2 3" xfId="14579"/>
    <cellStyle name="Normal 3 2 9 5 2 4" xfId="14580"/>
    <cellStyle name="Normal 3 2 9 5 3" xfId="14581"/>
    <cellStyle name="Normal 3 2 9 5 4" xfId="14582"/>
    <cellStyle name="Normal 3 2 9 5 5" xfId="14583"/>
    <cellStyle name="Normal 3 2 9 6" xfId="14584"/>
    <cellStyle name="Normal 3 2 9 6 2" xfId="14585"/>
    <cellStyle name="Normal 3 2 9 6 3" xfId="14586"/>
    <cellStyle name="Normal 3 2 9 6 4" xfId="14587"/>
    <cellStyle name="Normal 3 2 9 7" xfId="14588"/>
    <cellStyle name="Normal 3 2 9 8" xfId="14589"/>
    <cellStyle name="Normal 3 2 9 9" xfId="14590"/>
    <cellStyle name="Normal 3 2_Guarantees" xfId="14591"/>
    <cellStyle name="Normal 3 20" xfId="14592"/>
    <cellStyle name="Normal 3 20 2" xfId="14593"/>
    <cellStyle name="Normal 3 20 2 2" xfId="14594"/>
    <cellStyle name="Normal 3 20 2 2 2" xfId="14595"/>
    <cellStyle name="Normal 3 20 2 2 3" xfId="14596"/>
    <cellStyle name="Normal 3 20 2 2 4" xfId="14597"/>
    <cellStyle name="Normal 3 20 2 3" xfId="14598"/>
    <cellStyle name="Normal 3 20 2 4" xfId="14599"/>
    <cellStyle name="Normal 3 20 2 5" xfId="14600"/>
    <cellStyle name="Normal 3 20 3" xfId="14601"/>
    <cellStyle name="Normal 3 20 4" xfId="14602"/>
    <cellStyle name="Normal 3 20 4 2" xfId="14603"/>
    <cellStyle name="Normal 3 20 4 3" xfId="14604"/>
    <cellStyle name="Normal 3 20 4 4" xfId="14605"/>
    <cellStyle name="Normal 3 20 5" xfId="14606"/>
    <cellStyle name="Normal 3 20 6" xfId="14607"/>
    <cellStyle name="Normal 3 20 7" xfId="14608"/>
    <cellStyle name="Normal 3 21" xfId="14609"/>
    <cellStyle name="Normal 3 21 2" xfId="14610"/>
    <cellStyle name="Normal 3 21 2 2" xfId="14611"/>
    <cellStyle name="Normal 3 21 2 2 2" xfId="14612"/>
    <cellStyle name="Normal 3 21 2 2 3" xfId="14613"/>
    <cellStyle name="Normal 3 21 2 2 4" xfId="14614"/>
    <cellStyle name="Normal 3 21 2 3" xfId="14615"/>
    <cellStyle name="Normal 3 21 2 4" xfId="14616"/>
    <cellStyle name="Normal 3 21 2 5" xfId="14617"/>
    <cellStyle name="Normal 3 21 3" xfId="14618"/>
    <cellStyle name="Normal 3 21 4" xfId="14619"/>
    <cellStyle name="Normal 3 21 4 2" xfId="14620"/>
    <cellStyle name="Normal 3 21 4 3" xfId="14621"/>
    <cellStyle name="Normal 3 21 4 4" xfId="14622"/>
    <cellStyle name="Normal 3 21 5" xfId="14623"/>
    <cellStyle name="Normal 3 21 6" xfId="14624"/>
    <cellStyle name="Normal 3 21 7" xfId="14625"/>
    <cellStyle name="Normal 3 22" xfId="14626"/>
    <cellStyle name="Normal 3 22 2" xfId="14627"/>
    <cellStyle name="Normal 3 22 2 2" xfId="14628"/>
    <cellStyle name="Normal 3 22 2 2 2" xfId="14629"/>
    <cellStyle name="Normal 3 22 2 2 3" xfId="14630"/>
    <cellStyle name="Normal 3 22 2 2 4" xfId="14631"/>
    <cellStyle name="Normal 3 22 2 3" xfId="14632"/>
    <cellStyle name="Normal 3 22 2 4" xfId="14633"/>
    <cellStyle name="Normal 3 22 2 5" xfId="14634"/>
    <cellStyle name="Normal 3 22 3" xfId="14635"/>
    <cellStyle name="Normal 3 22 4" xfId="14636"/>
    <cellStyle name="Normal 3 22 4 2" xfId="14637"/>
    <cellStyle name="Normal 3 22 4 3" xfId="14638"/>
    <cellStyle name="Normal 3 22 4 4" xfId="14639"/>
    <cellStyle name="Normal 3 22 5" xfId="14640"/>
    <cellStyle name="Normal 3 22 6" xfId="14641"/>
    <cellStyle name="Normal 3 22 7" xfId="14642"/>
    <cellStyle name="Normal 3 23" xfId="14643"/>
    <cellStyle name="Normal 3 23 2" xfId="14644"/>
    <cellStyle name="Normal 3 23 2 2" xfId="14645"/>
    <cellStyle name="Normal 3 23 2 2 2" xfId="14646"/>
    <cellStyle name="Normal 3 23 2 2 3" xfId="14647"/>
    <cellStyle name="Normal 3 23 2 2 4" xfId="14648"/>
    <cellStyle name="Normal 3 23 2 3" xfId="14649"/>
    <cellStyle name="Normal 3 23 2 4" xfId="14650"/>
    <cellStyle name="Normal 3 23 2 5" xfId="14651"/>
    <cellStyle name="Normal 3 23 3" xfId="14652"/>
    <cellStyle name="Normal 3 23 3 2" xfId="14653"/>
    <cellStyle name="Normal 3 23 3 3" xfId="14654"/>
    <cellStyle name="Normal 3 23 3 4" xfId="14655"/>
    <cellStyle name="Normal 3 23 4" xfId="14656"/>
    <cellStyle name="Normal 3 23 5" xfId="14657"/>
    <cellStyle name="Normal 3 23 6" xfId="14658"/>
    <cellStyle name="Normal 3 24" xfId="14659"/>
    <cellStyle name="Normal 3 24 2" xfId="14660"/>
    <cellStyle name="Normal 3 24 2 2" xfId="14661"/>
    <cellStyle name="Normal 3 24 2 2 2" xfId="14662"/>
    <cellStyle name="Normal 3 24 2 2 3" xfId="14663"/>
    <cellStyle name="Normal 3 24 2 2 4" xfId="14664"/>
    <cellStyle name="Normal 3 24 2 3" xfId="14665"/>
    <cellStyle name="Normal 3 24 2 4" xfId="14666"/>
    <cellStyle name="Normal 3 24 2 5" xfId="14667"/>
    <cellStyle name="Normal 3 24 3" xfId="14668"/>
    <cellStyle name="Normal 3 24 3 2" xfId="14669"/>
    <cellStyle name="Normal 3 24 3 3" xfId="14670"/>
    <cellStyle name="Normal 3 24 3 4" xfId="14671"/>
    <cellStyle name="Normal 3 24 4" xfId="14672"/>
    <cellStyle name="Normal 3 24 5" xfId="14673"/>
    <cellStyle name="Normal 3 24 6" xfId="14674"/>
    <cellStyle name="Normal 3 25" xfId="14675"/>
    <cellStyle name="Normal 3 25 2" xfId="14676"/>
    <cellStyle name="Normal 3 25 2 2" xfId="14677"/>
    <cellStyle name="Normal 3 25 2 2 2" xfId="14678"/>
    <cellStyle name="Normal 3 25 2 2 3" xfId="14679"/>
    <cellStyle name="Normal 3 25 2 2 4" xfId="14680"/>
    <cellStyle name="Normal 3 25 2 3" xfId="14681"/>
    <cellStyle name="Normal 3 25 2 4" xfId="14682"/>
    <cellStyle name="Normal 3 25 2 5" xfId="14683"/>
    <cellStyle name="Normal 3 25 3" xfId="14684"/>
    <cellStyle name="Normal 3 25 3 2" xfId="14685"/>
    <cellStyle name="Normal 3 25 3 3" xfId="14686"/>
    <cellStyle name="Normal 3 25 3 4" xfId="14687"/>
    <cellStyle name="Normal 3 25 4" xfId="14688"/>
    <cellStyle name="Normal 3 25 5" xfId="14689"/>
    <cellStyle name="Normal 3 25 6" xfId="14690"/>
    <cellStyle name="Normal 3 26" xfId="14691"/>
    <cellStyle name="Normal 3 26 2" xfId="14692"/>
    <cellStyle name="Normal 3 26 2 2" xfId="14693"/>
    <cellStyle name="Normal 3 26 2 2 2" xfId="14694"/>
    <cellStyle name="Normal 3 26 2 2 3" xfId="14695"/>
    <cellStyle name="Normal 3 26 2 2 4" xfId="14696"/>
    <cellStyle name="Normal 3 26 2 3" xfId="14697"/>
    <cellStyle name="Normal 3 26 2 4" xfId="14698"/>
    <cellStyle name="Normal 3 26 2 5" xfId="14699"/>
    <cellStyle name="Normal 3 26 3" xfId="14700"/>
    <cellStyle name="Normal 3 26 3 2" xfId="14701"/>
    <cellStyle name="Normal 3 26 3 3" xfId="14702"/>
    <cellStyle name="Normal 3 26 3 4" xfId="14703"/>
    <cellStyle name="Normal 3 26 4" xfId="14704"/>
    <cellStyle name="Normal 3 26 5" xfId="14705"/>
    <cellStyle name="Normal 3 26 6" xfId="14706"/>
    <cellStyle name="Normal 3 27" xfId="14707"/>
    <cellStyle name="Normal 3 27 2" xfId="14708"/>
    <cellStyle name="Normal 3 27 2 2" xfId="14709"/>
    <cellStyle name="Normal 3 27 2 2 2" xfId="14710"/>
    <cellStyle name="Normal 3 27 2 2 3" xfId="14711"/>
    <cellStyle name="Normal 3 27 2 2 4" xfId="14712"/>
    <cellStyle name="Normal 3 27 2 3" xfId="14713"/>
    <cellStyle name="Normal 3 27 2 4" xfId="14714"/>
    <cellStyle name="Normal 3 27 2 5" xfId="14715"/>
    <cellStyle name="Normal 3 27 3" xfId="14716"/>
    <cellStyle name="Normal 3 27 3 2" xfId="14717"/>
    <cellStyle name="Normal 3 27 3 3" xfId="14718"/>
    <cellStyle name="Normal 3 27 3 4" xfId="14719"/>
    <cellStyle name="Normal 3 27 4" xfId="14720"/>
    <cellStyle name="Normal 3 27 5" xfId="14721"/>
    <cellStyle name="Normal 3 27 6" xfId="14722"/>
    <cellStyle name="Normal 3 28" xfId="14723"/>
    <cellStyle name="Normal 3 28 2" xfId="14724"/>
    <cellStyle name="Normal 3 28 2 2" xfId="14725"/>
    <cellStyle name="Normal 3 28 2 2 2" xfId="14726"/>
    <cellStyle name="Normal 3 28 2 2 3" xfId="14727"/>
    <cellStyle name="Normal 3 28 2 2 4" xfId="14728"/>
    <cellStyle name="Normal 3 28 2 3" xfId="14729"/>
    <cellStyle name="Normal 3 28 2 4" xfId="14730"/>
    <cellStyle name="Normal 3 28 2 5" xfId="14731"/>
    <cellStyle name="Normal 3 28 3" xfId="14732"/>
    <cellStyle name="Normal 3 28 3 2" xfId="14733"/>
    <cellStyle name="Normal 3 28 3 3" xfId="14734"/>
    <cellStyle name="Normal 3 28 3 4" xfId="14735"/>
    <cellStyle name="Normal 3 28 4" xfId="14736"/>
    <cellStyle name="Normal 3 28 5" xfId="14737"/>
    <cellStyle name="Normal 3 28 6" xfId="14738"/>
    <cellStyle name="Normal 3 29" xfId="14739"/>
    <cellStyle name="Normal 3 29 2" xfId="14740"/>
    <cellStyle name="Normal 3 29 2 2" xfId="14741"/>
    <cellStyle name="Normal 3 29 2 2 2" xfId="14742"/>
    <cellStyle name="Normal 3 29 2 2 3" xfId="14743"/>
    <cellStyle name="Normal 3 29 2 2 4" xfId="14744"/>
    <cellStyle name="Normal 3 29 2 3" xfId="14745"/>
    <cellStyle name="Normal 3 29 2 4" xfId="14746"/>
    <cellStyle name="Normal 3 29 2 5" xfId="14747"/>
    <cellStyle name="Normal 3 29 3" xfId="14748"/>
    <cellStyle name="Normal 3 29 3 2" xfId="14749"/>
    <cellStyle name="Normal 3 29 3 3" xfId="14750"/>
    <cellStyle name="Normal 3 29 3 4" xfId="14751"/>
    <cellStyle name="Normal 3 29 4" xfId="14752"/>
    <cellStyle name="Normal 3 29 5" xfId="14753"/>
    <cellStyle name="Normal 3 29 6" xfId="14754"/>
    <cellStyle name="Normal 3 3" xfId="14755"/>
    <cellStyle name="Normal 3 3 10" xfId="14756"/>
    <cellStyle name="Normal 3 3 10 2" xfId="14757"/>
    <cellStyle name="Normal 3 3 10 3" xfId="14758"/>
    <cellStyle name="Normal 3 3 10 3 2" xfId="14759"/>
    <cellStyle name="Normal 3 3 10 3 2 2" xfId="14760"/>
    <cellStyle name="Normal 3 3 10 3 2 3" xfId="14761"/>
    <cellStyle name="Normal 3 3 10 3 2 4" xfId="14762"/>
    <cellStyle name="Normal 3 3 10 3 3" xfId="14763"/>
    <cellStyle name="Normal 3 3 10 3 4" xfId="14764"/>
    <cellStyle name="Normal 3 3 10 3 5" xfId="14765"/>
    <cellStyle name="Normal 3 3 10 4" xfId="14766"/>
    <cellStyle name="Normal 3 3 10 5" xfId="14767"/>
    <cellStyle name="Normal 3 3 10 5 2" xfId="14768"/>
    <cellStyle name="Normal 3 3 10 5 3" xfId="14769"/>
    <cellStyle name="Normal 3 3 10 5 4" xfId="14770"/>
    <cellStyle name="Normal 3 3 10 6" xfId="14771"/>
    <cellStyle name="Normal 3 3 10 7" xfId="14772"/>
    <cellStyle name="Normal 3 3 10 8" xfId="14773"/>
    <cellStyle name="Normal 3 3 11" xfId="14774"/>
    <cellStyle name="Normal 3 3 12" xfId="14775"/>
    <cellStyle name="Normal 3 3 12 2" xfId="14776"/>
    <cellStyle name="Normal 3 3 12 2 2" xfId="14777"/>
    <cellStyle name="Normal 3 3 12 2 2 2" xfId="14778"/>
    <cellStyle name="Normal 3 3 12 2 2 3" xfId="14779"/>
    <cellStyle name="Normal 3 3 12 2 2 4" xfId="14780"/>
    <cellStyle name="Normal 3 3 12 2 3" xfId="14781"/>
    <cellStyle name="Normal 3 3 12 2 4" xfId="14782"/>
    <cellStyle name="Normal 3 3 12 2 5" xfId="14783"/>
    <cellStyle name="Normal 3 3 12 3" xfId="14784"/>
    <cellStyle name="Normal 3 3 12 4" xfId="14785"/>
    <cellStyle name="Normal 3 3 12 4 2" xfId="14786"/>
    <cellStyle name="Normal 3 3 12 4 3" xfId="14787"/>
    <cellStyle name="Normal 3 3 12 4 4" xfId="14788"/>
    <cellStyle name="Normal 3 3 12 5" xfId="14789"/>
    <cellStyle name="Normal 3 3 12 6" xfId="14790"/>
    <cellStyle name="Normal 3 3 12 7" xfId="14791"/>
    <cellStyle name="Normal 3 3 13" xfId="14792"/>
    <cellStyle name="Normal 3 3 13 2" xfId="14793"/>
    <cellStyle name="Normal 3 3 13 2 2" xfId="14794"/>
    <cellStyle name="Normal 3 3 13 2 2 2" xfId="14795"/>
    <cellStyle name="Normal 3 3 13 2 2 3" xfId="14796"/>
    <cellStyle name="Normal 3 3 13 2 2 4" xfId="14797"/>
    <cellStyle name="Normal 3 3 13 2 3" xfId="14798"/>
    <cellStyle name="Normal 3 3 13 2 4" xfId="14799"/>
    <cellStyle name="Normal 3 3 13 2 5" xfId="14800"/>
    <cellStyle name="Normal 3 3 13 3" xfId="14801"/>
    <cellStyle name="Normal 3 3 13 4" xfId="14802"/>
    <cellStyle name="Normal 3 3 13 4 2" xfId="14803"/>
    <cellStyle name="Normal 3 3 13 4 3" xfId="14804"/>
    <cellStyle name="Normal 3 3 13 4 4" xfId="14805"/>
    <cellStyle name="Normal 3 3 13 5" xfId="14806"/>
    <cellStyle name="Normal 3 3 13 6" xfId="14807"/>
    <cellStyle name="Normal 3 3 13 7" xfId="14808"/>
    <cellStyle name="Normal 3 3 14" xfId="14809"/>
    <cellStyle name="Normal 3 3 14 2" xfId="14810"/>
    <cellStyle name="Normal 3 3 14 2 2" xfId="14811"/>
    <cellStyle name="Normal 3 3 14 2 3" xfId="14812"/>
    <cellStyle name="Normal 3 3 14 2 4" xfId="14813"/>
    <cellStyle name="Normal 3 3 14 3" xfId="14814"/>
    <cellStyle name="Normal 3 3 14 4" xfId="14815"/>
    <cellStyle name="Normal 3 3 14 5" xfId="14816"/>
    <cellStyle name="Normal 3 3 15" xfId="14817"/>
    <cellStyle name="Normal 3 3 15 2" xfId="14818"/>
    <cellStyle name="Normal 3 3 15 3" xfId="14819"/>
    <cellStyle name="Normal 3 3 15 4" xfId="14820"/>
    <cellStyle name="Normal 3 3 16" xfId="14821"/>
    <cellStyle name="Normal 3 3 17" xfId="14822"/>
    <cellStyle name="Normal 3 3 18" xfId="14823"/>
    <cellStyle name="Normal 3 3 2" xfId="14824"/>
    <cellStyle name="Normal 3 3 2 10" xfId="14825"/>
    <cellStyle name="Normal 3 3 2 10 2" xfId="14826"/>
    <cellStyle name="Normal 3 3 2 10 2 2" xfId="14827"/>
    <cellStyle name="Normal 3 3 2 10 2 3" xfId="14828"/>
    <cellStyle name="Normal 3 3 2 10 2 4" xfId="14829"/>
    <cellStyle name="Normal 3 3 2 10 3" xfId="14830"/>
    <cellStyle name="Normal 3 3 2 10 4" xfId="14831"/>
    <cellStyle name="Normal 3 3 2 10 5" xfId="14832"/>
    <cellStyle name="Normal 3 3 2 11" xfId="14833"/>
    <cellStyle name="Normal 3 3 2 11 2" xfId="14834"/>
    <cellStyle name="Normal 3 3 2 11 3" xfId="14835"/>
    <cellStyle name="Normal 3 3 2 11 4" xfId="14836"/>
    <cellStyle name="Normal 3 3 2 12" xfId="14837"/>
    <cellStyle name="Normal 3 3 2 13" xfId="14838"/>
    <cellStyle name="Normal 3 3 2 14" xfId="14839"/>
    <cellStyle name="Normal 3 3 2 2" xfId="14840"/>
    <cellStyle name="Normal 3 3 2 2 10" xfId="14841"/>
    <cellStyle name="Normal 3 3 2 2 2" xfId="14842"/>
    <cellStyle name="Normal 3 3 2 2 2 2" xfId="14843"/>
    <cellStyle name="Normal 3 3 2 2 2 2 2" xfId="14844"/>
    <cellStyle name="Normal 3 3 2 2 2 2 2 2" xfId="14845"/>
    <cellStyle name="Normal 3 3 2 2 2 2 2 2 2" xfId="14846"/>
    <cellStyle name="Normal 3 3 2 2 2 2 2 2 3" xfId="14847"/>
    <cellStyle name="Normal 3 3 2 2 2 2 2 2 4" xfId="14848"/>
    <cellStyle name="Normal 3 3 2 2 2 2 2 3" xfId="14849"/>
    <cellStyle name="Normal 3 3 2 2 2 2 2 4" xfId="14850"/>
    <cellStyle name="Normal 3 3 2 2 2 2 2 5" xfId="14851"/>
    <cellStyle name="Normal 3 3 2 2 2 2 3" xfId="14852"/>
    <cellStyle name="Normal 3 3 2 2 2 2 3 2" xfId="14853"/>
    <cellStyle name="Normal 3 3 2 2 2 2 3 3" xfId="14854"/>
    <cellStyle name="Normal 3 3 2 2 2 2 3 4" xfId="14855"/>
    <cellStyle name="Normal 3 3 2 2 2 2 4" xfId="14856"/>
    <cellStyle name="Normal 3 3 2 2 2 2 5" xfId="14857"/>
    <cellStyle name="Normal 3 3 2 2 2 2 6" xfId="14858"/>
    <cellStyle name="Normal 3 3 2 2 2 3" xfId="14859"/>
    <cellStyle name="Normal 3 3 2 2 2 3 2" xfId="14860"/>
    <cellStyle name="Normal 3 3 2 2 2 3 2 2" xfId="14861"/>
    <cellStyle name="Normal 3 3 2 2 2 3 2 2 2" xfId="14862"/>
    <cellStyle name="Normal 3 3 2 2 2 3 2 2 3" xfId="14863"/>
    <cellStyle name="Normal 3 3 2 2 2 3 2 2 4" xfId="14864"/>
    <cellStyle name="Normal 3 3 2 2 2 3 2 3" xfId="14865"/>
    <cellStyle name="Normal 3 3 2 2 2 3 2 4" xfId="14866"/>
    <cellStyle name="Normal 3 3 2 2 2 3 2 5" xfId="14867"/>
    <cellStyle name="Normal 3 3 2 2 2 3 3" xfId="14868"/>
    <cellStyle name="Normal 3 3 2 2 2 3 3 2" xfId="14869"/>
    <cellStyle name="Normal 3 3 2 2 2 3 3 3" xfId="14870"/>
    <cellStyle name="Normal 3 3 2 2 2 3 3 4" xfId="14871"/>
    <cellStyle name="Normal 3 3 2 2 2 3 4" xfId="14872"/>
    <cellStyle name="Normal 3 3 2 2 2 3 5" xfId="14873"/>
    <cellStyle name="Normal 3 3 2 2 2 3 6" xfId="14874"/>
    <cellStyle name="Normal 3 3 2 2 2 4" xfId="14875"/>
    <cellStyle name="Normal 3 3 2 2 2 4 2" xfId="14876"/>
    <cellStyle name="Normal 3 3 2 2 2 4 2 2" xfId="14877"/>
    <cellStyle name="Normal 3 3 2 2 2 4 2 3" xfId="14878"/>
    <cellStyle name="Normal 3 3 2 2 2 4 2 4" xfId="14879"/>
    <cellStyle name="Normal 3 3 2 2 2 4 3" xfId="14880"/>
    <cellStyle name="Normal 3 3 2 2 2 4 4" xfId="14881"/>
    <cellStyle name="Normal 3 3 2 2 2 4 5" xfId="14882"/>
    <cellStyle name="Normal 3 3 2 2 2 5" xfId="14883"/>
    <cellStyle name="Normal 3 3 2 2 2 5 2" xfId="14884"/>
    <cellStyle name="Normal 3 3 2 2 2 5 3" xfId="14885"/>
    <cellStyle name="Normal 3 3 2 2 2 5 4" xfId="14886"/>
    <cellStyle name="Normal 3 3 2 2 2 6" xfId="14887"/>
    <cellStyle name="Normal 3 3 2 2 2 7" xfId="14888"/>
    <cellStyle name="Normal 3 3 2 2 2 8" xfId="14889"/>
    <cellStyle name="Normal 3 3 2 2 3" xfId="14890"/>
    <cellStyle name="Normal 3 3 2 2 3 2" xfId="14891"/>
    <cellStyle name="Normal 3 3 2 2 3 2 2" xfId="14892"/>
    <cellStyle name="Normal 3 3 2 2 3 2 2 2" xfId="14893"/>
    <cellStyle name="Normal 3 3 2 2 3 2 2 3" xfId="14894"/>
    <cellStyle name="Normal 3 3 2 2 3 2 2 4" xfId="14895"/>
    <cellStyle name="Normal 3 3 2 2 3 2 3" xfId="14896"/>
    <cellStyle name="Normal 3 3 2 2 3 2 4" xfId="14897"/>
    <cellStyle name="Normal 3 3 2 2 3 2 5" xfId="14898"/>
    <cellStyle name="Normal 3 3 2 2 3 3" xfId="14899"/>
    <cellStyle name="Normal 3 3 2 2 3 3 2" xfId="14900"/>
    <cellStyle name="Normal 3 3 2 2 3 3 3" xfId="14901"/>
    <cellStyle name="Normal 3 3 2 2 3 3 4" xfId="14902"/>
    <cellStyle name="Normal 3 3 2 2 3 4" xfId="14903"/>
    <cellStyle name="Normal 3 3 2 2 3 5" xfId="14904"/>
    <cellStyle name="Normal 3 3 2 2 3 6" xfId="14905"/>
    <cellStyle name="Normal 3 3 2 2 4" xfId="14906"/>
    <cellStyle name="Normal 3 3 2 2 4 2" xfId="14907"/>
    <cellStyle name="Normal 3 3 2 2 4 2 2" xfId="14908"/>
    <cellStyle name="Normal 3 3 2 2 4 2 2 2" xfId="14909"/>
    <cellStyle name="Normal 3 3 2 2 4 2 2 3" xfId="14910"/>
    <cellStyle name="Normal 3 3 2 2 4 2 2 4" xfId="14911"/>
    <cellStyle name="Normal 3 3 2 2 4 2 3" xfId="14912"/>
    <cellStyle name="Normal 3 3 2 2 4 2 4" xfId="14913"/>
    <cellStyle name="Normal 3 3 2 2 4 2 5" xfId="14914"/>
    <cellStyle name="Normal 3 3 2 2 4 3" xfId="14915"/>
    <cellStyle name="Normal 3 3 2 2 4 3 2" xfId="14916"/>
    <cellStyle name="Normal 3 3 2 2 4 3 3" xfId="14917"/>
    <cellStyle name="Normal 3 3 2 2 4 3 4" xfId="14918"/>
    <cellStyle name="Normal 3 3 2 2 4 4" xfId="14919"/>
    <cellStyle name="Normal 3 3 2 2 4 5" xfId="14920"/>
    <cellStyle name="Normal 3 3 2 2 4 6" xfId="14921"/>
    <cellStyle name="Normal 3 3 2 2 5" xfId="14922"/>
    <cellStyle name="Normal 3 3 2 2 5 2" xfId="14923"/>
    <cellStyle name="Normal 3 3 2 2 5 2 2" xfId="14924"/>
    <cellStyle name="Normal 3 3 2 2 5 2 3" xfId="14925"/>
    <cellStyle name="Normal 3 3 2 2 5 2 4" xfId="14926"/>
    <cellStyle name="Normal 3 3 2 2 5 3" xfId="14927"/>
    <cellStyle name="Normal 3 3 2 2 5 4" xfId="14928"/>
    <cellStyle name="Normal 3 3 2 2 5 5" xfId="14929"/>
    <cellStyle name="Normal 3 3 2 2 6" xfId="14930"/>
    <cellStyle name="Normal 3 3 2 2 7" xfId="14931"/>
    <cellStyle name="Normal 3 3 2 2 7 2" xfId="14932"/>
    <cellStyle name="Normal 3 3 2 2 7 3" xfId="14933"/>
    <cellStyle name="Normal 3 3 2 2 7 4" xfId="14934"/>
    <cellStyle name="Normal 3 3 2 2 8" xfId="14935"/>
    <cellStyle name="Normal 3 3 2 2 9" xfId="14936"/>
    <cellStyle name="Normal 3 3 2 3" xfId="14937"/>
    <cellStyle name="Normal 3 3 2 3 2" xfId="14938"/>
    <cellStyle name="Normal 3 3 2 3 2 2" xfId="14939"/>
    <cellStyle name="Normal 3 3 2 3 2 2 2" xfId="14940"/>
    <cellStyle name="Normal 3 3 2 3 2 2 2 2" xfId="14941"/>
    <cellStyle name="Normal 3 3 2 3 2 2 2 2 2" xfId="14942"/>
    <cellStyle name="Normal 3 3 2 3 2 2 2 2 3" xfId="14943"/>
    <cellStyle name="Normal 3 3 2 3 2 2 2 2 4" xfId="14944"/>
    <cellStyle name="Normal 3 3 2 3 2 2 2 3" xfId="14945"/>
    <cellStyle name="Normal 3 3 2 3 2 2 2 4" xfId="14946"/>
    <cellStyle name="Normal 3 3 2 3 2 2 2 5" xfId="14947"/>
    <cellStyle name="Normal 3 3 2 3 2 2 3" xfId="14948"/>
    <cellStyle name="Normal 3 3 2 3 2 2 3 2" xfId="14949"/>
    <cellStyle name="Normal 3 3 2 3 2 2 3 3" xfId="14950"/>
    <cellStyle name="Normal 3 3 2 3 2 2 3 4" xfId="14951"/>
    <cellStyle name="Normal 3 3 2 3 2 2 4" xfId="14952"/>
    <cellStyle name="Normal 3 3 2 3 2 2 5" xfId="14953"/>
    <cellStyle name="Normal 3 3 2 3 2 2 6" xfId="14954"/>
    <cellStyle name="Normal 3 3 2 3 2 3" xfId="14955"/>
    <cellStyle name="Normal 3 3 2 3 2 3 2" xfId="14956"/>
    <cellStyle name="Normal 3 3 2 3 2 3 2 2" xfId="14957"/>
    <cellStyle name="Normal 3 3 2 3 2 3 2 2 2" xfId="14958"/>
    <cellStyle name="Normal 3 3 2 3 2 3 2 2 3" xfId="14959"/>
    <cellStyle name="Normal 3 3 2 3 2 3 2 2 4" xfId="14960"/>
    <cellStyle name="Normal 3 3 2 3 2 3 2 3" xfId="14961"/>
    <cellStyle name="Normal 3 3 2 3 2 3 2 4" xfId="14962"/>
    <cellStyle name="Normal 3 3 2 3 2 3 2 5" xfId="14963"/>
    <cellStyle name="Normal 3 3 2 3 2 3 3" xfId="14964"/>
    <cellStyle name="Normal 3 3 2 3 2 3 3 2" xfId="14965"/>
    <cellStyle name="Normal 3 3 2 3 2 3 3 3" xfId="14966"/>
    <cellStyle name="Normal 3 3 2 3 2 3 3 4" xfId="14967"/>
    <cellStyle name="Normal 3 3 2 3 2 3 4" xfId="14968"/>
    <cellStyle name="Normal 3 3 2 3 2 3 5" xfId="14969"/>
    <cellStyle name="Normal 3 3 2 3 2 3 6" xfId="14970"/>
    <cellStyle name="Normal 3 3 2 3 2 4" xfId="14971"/>
    <cellStyle name="Normal 3 3 2 3 2 4 2" xfId="14972"/>
    <cellStyle name="Normal 3 3 2 3 2 4 2 2" xfId="14973"/>
    <cellStyle name="Normal 3 3 2 3 2 4 2 3" xfId="14974"/>
    <cellStyle name="Normal 3 3 2 3 2 4 2 4" xfId="14975"/>
    <cellStyle name="Normal 3 3 2 3 2 4 3" xfId="14976"/>
    <cellStyle name="Normal 3 3 2 3 2 4 4" xfId="14977"/>
    <cellStyle name="Normal 3 3 2 3 2 4 5" xfId="14978"/>
    <cellStyle name="Normal 3 3 2 3 2 5" xfId="14979"/>
    <cellStyle name="Normal 3 3 2 3 2 5 2" xfId="14980"/>
    <cellStyle name="Normal 3 3 2 3 2 5 3" xfId="14981"/>
    <cellStyle name="Normal 3 3 2 3 2 5 4" xfId="14982"/>
    <cellStyle name="Normal 3 3 2 3 2 6" xfId="14983"/>
    <cellStyle name="Normal 3 3 2 3 2 7" xfId="14984"/>
    <cellStyle name="Normal 3 3 2 3 2 8" xfId="14985"/>
    <cellStyle name="Normal 3 3 2 3 3" xfId="14986"/>
    <cellStyle name="Normal 3 3 2 3 3 2" xfId="14987"/>
    <cellStyle name="Normal 3 3 2 3 3 2 2" xfId="14988"/>
    <cellStyle name="Normal 3 3 2 3 3 2 2 2" xfId="14989"/>
    <cellStyle name="Normal 3 3 2 3 3 2 2 3" xfId="14990"/>
    <cellStyle name="Normal 3 3 2 3 3 2 2 4" xfId="14991"/>
    <cellStyle name="Normal 3 3 2 3 3 2 3" xfId="14992"/>
    <cellStyle name="Normal 3 3 2 3 3 2 4" xfId="14993"/>
    <cellStyle name="Normal 3 3 2 3 3 2 5" xfId="14994"/>
    <cellStyle name="Normal 3 3 2 3 3 3" xfId="14995"/>
    <cellStyle name="Normal 3 3 2 3 3 3 2" xfId="14996"/>
    <cellStyle name="Normal 3 3 2 3 3 3 3" xfId="14997"/>
    <cellStyle name="Normal 3 3 2 3 3 3 4" xfId="14998"/>
    <cellStyle name="Normal 3 3 2 3 3 4" xfId="14999"/>
    <cellStyle name="Normal 3 3 2 3 3 5" xfId="15000"/>
    <cellStyle name="Normal 3 3 2 3 3 6" xfId="15001"/>
    <cellStyle name="Normal 3 3 2 3 4" xfId="15002"/>
    <cellStyle name="Normal 3 3 2 3 4 2" xfId="15003"/>
    <cellStyle name="Normal 3 3 2 3 4 2 2" xfId="15004"/>
    <cellStyle name="Normal 3 3 2 3 4 2 2 2" xfId="15005"/>
    <cellStyle name="Normal 3 3 2 3 4 2 2 3" xfId="15006"/>
    <cellStyle name="Normal 3 3 2 3 4 2 2 4" xfId="15007"/>
    <cellStyle name="Normal 3 3 2 3 4 2 3" xfId="15008"/>
    <cellStyle name="Normal 3 3 2 3 4 2 4" xfId="15009"/>
    <cellStyle name="Normal 3 3 2 3 4 2 5" xfId="15010"/>
    <cellStyle name="Normal 3 3 2 3 4 3" xfId="15011"/>
    <cellStyle name="Normal 3 3 2 3 4 3 2" xfId="15012"/>
    <cellStyle name="Normal 3 3 2 3 4 3 3" xfId="15013"/>
    <cellStyle name="Normal 3 3 2 3 4 3 4" xfId="15014"/>
    <cellStyle name="Normal 3 3 2 3 4 4" xfId="15015"/>
    <cellStyle name="Normal 3 3 2 3 4 5" xfId="15016"/>
    <cellStyle name="Normal 3 3 2 3 4 6" xfId="15017"/>
    <cellStyle name="Normal 3 3 2 3 5" xfId="15018"/>
    <cellStyle name="Normal 3 3 2 3 5 2" xfId="15019"/>
    <cellStyle name="Normal 3 3 2 3 5 2 2" xfId="15020"/>
    <cellStyle name="Normal 3 3 2 3 5 2 3" xfId="15021"/>
    <cellStyle name="Normal 3 3 2 3 5 2 4" xfId="15022"/>
    <cellStyle name="Normal 3 3 2 3 5 3" xfId="15023"/>
    <cellStyle name="Normal 3 3 2 3 5 4" xfId="15024"/>
    <cellStyle name="Normal 3 3 2 3 5 5" xfId="15025"/>
    <cellStyle name="Normal 3 3 2 3 6" xfId="15026"/>
    <cellStyle name="Normal 3 3 2 3 6 2" xfId="15027"/>
    <cellStyle name="Normal 3 3 2 3 6 3" xfId="15028"/>
    <cellStyle name="Normal 3 3 2 3 6 4" xfId="15029"/>
    <cellStyle name="Normal 3 3 2 3 7" xfId="15030"/>
    <cellStyle name="Normal 3 3 2 3 8" xfId="15031"/>
    <cellStyle name="Normal 3 3 2 3 9" xfId="15032"/>
    <cellStyle name="Normal 3 3 2 4" xfId="15033"/>
    <cellStyle name="Normal 3 3 2 4 2" xfId="15034"/>
    <cellStyle name="Normal 3 3 2 4 2 2" xfId="15035"/>
    <cellStyle name="Normal 3 3 2 4 2 2 2" xfId="15036"/>
    <cellStyle name="Normal 3 3 2 4 2 2 2 2" xfId="15037"/>
    <cellStyle name="Normal 3 3 2 4 2 2 2 2 2" xfId="15038"/>
    <cellStyle name="Normal 3 3 2 4 2 2 2 2 3" xfId="15039"/>
    <cellStyle name="Normal 3 3 2 4 2 2 2 2 4" xfId="15040"/>
    <cellStyle name="Normal 3 3 2 4 2 2 2 3" xfId="15041"/>
    <cellStyle name="Normal 3 3 2 4 2 2 2 4" xfId="15042"/>
    <cellStyle name="Normal 3 3 2 4 2 2 2 5" xfId="15043"/>
    <cellStyle name="Normal 3 3 2 4 2 2 3" xfId="15044"/>
    <cellStyle name="Normal 3 3 2 4 2 2 3 2" xfId="15045"/>
    <cellStyle name="Normal 3 3 2 4 2 2 3 3" xfId="15046"/>
    <cellStyle name="Normal 3 3 2 4 2 2 3 4" xfId="15047"/>
    <cellStyle name="Normal 3 3 2 4 2 2 4" xfId="15048"/>
    <cellStyle name="Normal 3 3 2 4 2 2 5" xfId="15049"/>
    <cellStyle name="Normal 3 3 2 4 2 2 6" xfId="15050"/>
    <cellStyle name="Normal 3 3 2 4 2 3" xfId="15051"/>
    <cellStyle name="Normal 3 3 2 4 2 3 2" xfId="15052"/>
    <cellStyle name="Normal 3 3 2 4 2 3 2 2" xfId="15053"/>
    <cellStyle name="Normal 3 3 2 4 2 3 2 2 2" xfId="15054"/>
    <cellStyle name="Normal 3 3 2 4 2 3 2 2 3" xfId="15055"/>
    <cellStyle name="Normal 3 3 2 4 2 3 2 2 4" xfId="15056"/>
    <cellStyle name="Normal 3 3 2 4 2 3 2 3" xfId="15057"/>
    <cellStyle name="Normal 3 3 2 4 2 3 2 4" xfId="15058"/>
    <cellStyle name="Normal 3 3 2 4 2 3 2 5" xfId="15059"/>
    <cellStyle name="Normal 3 3 2 4 2 3 3" xfId="15060"/>
    <cellStyle name="Normal 3 3 2 4 2 3 3 2" xfId="15061"/>
    <cellStyle name="Normal 3 3 2 4 2 3 3 3" xfId="15062"/>
    <cellStyle name="Normal 3 3 2 4 2 3 3 4" xfId="15063"/>
    <cellStyle name="Normal 3 3 2 4 2 3 4" xfId="15064"/>
    <cellStyle name="Normal 3 3 2 4 2 3 5" xfId="15065"/>
    <cellStyle name="Normal 3 3 2 4 2 3 6" xfId="15066"/>
    <cellStyle name="Normal 3 3 2 4 2 4" xfId="15067"/>
    <cellStyle name="Normal 3 3 2 4 2 4 2" xfId="15068"/>
    <cellStyle name="Normal 3 3 2 4 2 4 2 2" xfId="15069"/>
    <cellStyle name="Normal 3 3 2 4 2 4 2 3" xfId="15070"/>
    <cellStyle name="Normal 3 3 2 4 2 4 2 4" xfId="15071"/>
    <cellStyle name="Normal 3 3 2 4 2 4 3" xfId="15072"/>
    <cellStyle name="Normal 3 3 2 4 2 4 4" xfId="15073"/>
    <cellStyle name="Normal 3 3 2 4 2 4 5" xfId="15074"/>
    <cellStyle name="Normal 3 3 2 4 2 5" xfId="15075"/>
    <cellStyle name="Normal 3 3 2 4 2 5 2" xfId="15076"/>
    <cellStyle name="Normal 3 3 2 4 2 5 3" xfId="15077"/>
    <cellStyle name="Normal 3 3 2 4 2 5 4" xfId="15078"/>
    <cellStyle name="Normal 3 3 2 4 2 6" xfId="15079"/>
    <cellStyle name="Normal 3 3 2 4 2 7" xfId="15080"/>
    <cellStyle name="Normal 3 3 2 4 2 8" xfId="15081"/>
    <cellStyle name="Normal 3 3 2 4 3" xfId="15082"/>
    <cellStyle name="Normal 3 3 2 4 3 2" xfId="15083"/>
    <cellStyle name="Normal 3 3 2 4 3 2 2" xfId="15084"/>
    <cellStyle name="Normal 3 3 2 4 3 2 2 2" xfId="15085"/>
    <cellStyle name="Normal 3 3 2 4 3 2 2 3" xfId="15086"/>
    <cellStyle name="Normal 3 3 2 4 3 2 2 4" xfId="15087"/>
    <cellStyle name="Normal 3 3 2 4 3 2 3" xfId="15088"/>
    <cellStyle name="Normal 3 3 2 4 3 2 4" xfId="15089"/>
    <cellStyle name="Normal 3 3 2 4 3 2 5" xfId="15090"/>
    <cellStyle name="Normal 3 3 2 4 3 3" xfId="15091"/>
    <cellStyle name="Normal 3 3 2 4 3 3 2" xfId="15092"/>
    <cellStyle name="Normal 3 3 2 4 3 3 3" xfId="15093"/>
    <cellStyle name="Normal 3 3 2 4 3 3 4" xfId="15094"/>
    <cellStyle name="Normal 3 3 2 4 3 4" xfId="15095"/>
    <cellStyle name="Normal 3 3 2 4 3 5" xfId="15096"/>
    <cellStyle name="Normal 3 3 2 4 3 6" xfId="15097"/>
    <cellStyle name="Normal 3 3 2 4 4" xfId="15098"/>
    <cellStyle name="Normal 3 3 2 4 4 2" xfId="15099"/>
    <cellStyle name="Normal 3 3 2 4 4 2 2" xfId="15100"/>
    <cellStyle name="Normal 3 3 2 4 4 2 2 2" xfId="15101"/>
    <cellStyle name="Normal 3 3 2 4 4 2 2 3" xfId="15102"/>
    <cellStyle name="Normal 3 3 2 4 4 2 2 4" xfId="15103"/>
    <cellStyle name="Normal 3 3 2 4 4 2 3" xfId="15104"/>
    <cellStyle name="Normal 3 3 2 4 4 2 4" xfId="15105"/>
    <cellStyle name="Normal 3 3 2 4 4 2 5" xfId="15106"/>
    <cellStyle name="Normal 3 3 2 4 4 3" xfId="15107"/>
    <cellStyle name="Normal 3 3 2 4 4 3 2" xfId="15108"/>
    <cellStyle name="Normal 3 3 2 4 4 3 3" xfId="15109"/>
    <cellStyle name="Normal 3 3 2 4 4 3 4" xfId="15110"/>
    <cellStyle name="Normal 3 3 2 4 4 4" xfId="15111"/>
    <cellStyle name="Normal 3 3 2 4 4 5" xfId="15112"/>
    <cellStyle name="Normal 3 3 2 4 4 6" xfId="15113"/>
    <cellStyle name="Normal 3 3 2 4 5" xfId="15114"/>
    <cellStyle name="Normal 3 3 2 4 5 2" xfId="15115"/>
    <cellStyle name="Normal 3 3 2 4 5 2 2" xfId="15116"/>
    <cellStyle name="Normal 3 3 2 4 5 2 3" xfId="15117"/>
    <cellStyle name="Normal 3 3 2 4 5 2 4" xfId="15118"/>
    <cellStyle name="Normal 3 3 2 4 5 3" xfId="15119"/>
    <cellStyle name="Normal 3 3 2 4 5 4" xfId="15120"/>
    <cellStyle name="Normal 3 3 2 4 5 5" xfId="15121"/>
    <cellStyle name="Normal 3 3 2 4 6" xfId="15122"/>
    <cellStyle name="Normal 3 3 2 4 6 2" xfId="15123"/>
    <cellStyle name="Normal 3 3 2 4 6 3" xfId="15124"/>
    <cellStyle name="Normal 3 3 2 4 6 4" xfId="15125"/>
    <cellStyle name="Normal 3 3 2 4 7" xfId="15126"/>
    <cellStyle name="Normal 3 3 2 4 8" xfId="15127"/>
    <cellStyle name="Normal 3 3 2 4 9" xfId="15128"/>
    <cellStyle name="Normal 3 3 2 5" xfId="15129"/>
    <cellStyle name="Normal 3 3 2 5 2" xfId="15130"/>
    <cellStyle name="Normal 3 3 2 5 2 2" xfId="15131"/>
    <cellStyle name="Normal 3 3 2 5 2 2 2" xfId="15132"/>
    <cellStyle name="Normal 3 3 2 5 2 2 2 2" xfId="15133"/>
    <cellStyle name="Normal 3 3 2 5 2 2 2 3" xfId="15134"/>
    <cellStyle name="Normal 3 3 2 5 2 2 2 4" xfId="15135"/>
    <cellStyle name="Normal 3 3 2 5 2 2 3" xfId="15136"/>
    <cellStyle name="Normal 3 3 2 5 2 2 4" xfId="15137"/>
    <cellStyle name="Normal 3 3 2 5 2 2 5" xfId="15138"/>
    <cellStyle name="Normal 3 3 2 5 2 3" xfId="15139"/>
    <cellStyle name="Normal 3 3 2 5 2 3 2" xfId="15140"/>
    <cellStyle name="Normal 3 3 2 5 2 3 3" xfId="15141"/>
    <cellStyle name="Normal 3 3 2 5 2 3 4" xfId="15142"/>
    <cellStyle name="Normal 3 3 2 5 2 4" xfId="15143"/>
    <cellStyle name="Normal 3 3 2 5 2 5" xfId="15144"/>
    <cellStyle name="Normal 3 3 2 5 2 6" xfId="15145"/>
    <cellStyle name="Normal 3 3 2 5 3" xfId="15146"/>
    <cellStyle name="Normal 3 3 2 5 3 2" xfId="15147"/>
    <cellStyle name="Normal 3 3 2 5 3 2 2" xfId="15148"/>
    <cellStyle name="Normal 3 3 2 5 3 2 2 2" xfId="15149"/>
    <cellStyle name="Normal 3 3 2 5 3 2 2 3" xfId="15150"/>
    <cellStyle name="Normal 3 3 2 5 3 2 2 4" xfId="15151"/>
    <cellStyle name="Normal 3 3 2 5 3 2 3" xfId="15152"/>
    <cellStyle name="Normal 3 3 2 5 3 2 4" xfId="15153"/>
    <cellStyle name="Normal 3 3 2 5 3 2 5" xfId="15154"/>
    <cellStyle name="Normal 3 3 2 5 3 3" xfId="15155"/>
    <cellStyle name="Normal 3 3 2 5 3 3 2" xfId="15156"/>
    <cellStyle name="Normal 3 3 2 5 3 3 3" xfId="15157"/>
    <cellStyle name="Normal 3 3 2 5 3 3 4" xfId="15158"/>
    <cellStyle name="Normal 3 3 2 5 3 4" xfId="15159"/>
    <cellStyle name="Normal 3 3 2 5 3 5" xfId="15160"/>
    <cellStyle name="Normal 3 3 2 5 3 6" xfId="15161"/>
    <cellStyle name="Normal 3 3 2 5 4" xfId="15162"/>
    <cellStyle name="Normal 3 3 2 5 4 2" xfId="15163"/>
    <cellStyle name="Normal 3 3 2 5 4 2 2" xfId="15164"/>
    <cellStyle name="Normal 3 3 2 5 4 2 3" xfId="15165"/>
    <cellStyle name="Normal 3 3 2 5 4 2 4" xfId="15166"/>
    <cellStyle name="Normal 3 3 2 5 4 3" xfId="15167"/>
    <cellStyle name="Normal 3 3 2 5 4 4" xfId="15168"/>
    <cellStyle name="Normal 3 3 2 5 4 5" xfId="15169"/>
    <cellStyle name="Normal 3 3 2 5 5" xfId="15170"/>
    <cellStyle name="Normal 3 3 2 5 5 2" xfId="15171"/>
    <cellStyle name="Normal 3 3 2 5 5 3" xfId="15172"/>
    <cellStyle name="Normal 3 3 2 5 5 4" xfId="15173"/>
    <cellStyle name="Normal 3 3 2 5 6" xfId="15174"/>
    <cellStyle name="Normal 3 3 2 5 7" xfId="15175"/>
    <cellStyle name="Normal 3 3 2 5 8" xfId="15176"/>
    <cellStyle name="Normal 3 3 2 6" xfId="15177"/>
    <cellStyle name="Normal 3 3 2 6 2" xfId="15178"/>
    <cellStyle name="Normal 3 3 2 6 2 2" xfId="15179"/>
    <cellStyle name="Normal 3 3 2 6 2 2 2" xfId="15180"/>
    <cellStyle name="Normal 3 3 2 6 2 2 2 2" xfId="15181"/>
    <cellStyle name="Normal 3 3 2 6 2 2 2 3" xfId="15182"/>
    <cellStyle name="Normal 3 3 2 6 2 2 2 4" xfId="15183"/>
    <cellStyle name="Normal 3 3 2 6 2 2 3" xfId="15184"/>
    <cellStyle name="Normal 3 3 2 6 2 2 4" xfId="15185"/>
    <cellStyle name="Normal 3 3 2 6 2 2 5" xfId="15186"/>
    <cellStyle name="Normal 3 3 2 6 2 3" xfId="15187"/>
    <cellStyle name="Normal 3 3 2 6 2 3 2" xfId="15188"/>
    <cellStyle name="Normal 3 3 2 6 2 3 3" xfId="15189"/>
    <cellStyle name="Normal 3 3 2 6 2 3 4" xfId="15190"/>
    <cellStyle name="Normal 3 3 2 6 2 4" xfId="15191"/>
    <cellStyle name="Normal 3 3 2 6 2 5" xfId="15192"/>
    <cellStyle name="Normal 3 3 2 6 2 6" xfId="15193"/>
    <cellStyle name="Normal 3 3 2 6 3" xfId="15194"/>
    <cellStyle name="Normal 3 3 2 6 3 2" xfId="15195"/>
    <cellStyle name="Normal 3 3 2 6 3 2 2" xfId="15196"/>
    <cellStyle name="Normal 3 3 2 6 3 2 2 2" xfId="15197"/>
    <cellStyle name="Normal 3 3 2 6 3 2 2 3" xfId="15198"/>
    <cellStyle name="Normal 3 3 2 6 3 2 2 4" xfId="15199"/>
    <cellStyle name="Normal 3 3 2 6 3 2 3" xfId="15200"/>
    <cellStyle name="Normal 3 3 2 6 3 2 4" xfId="15201"/>
    <cellStyle name="Normal 3 3 2 6 3 2 5" xfId="15202"/>
    <cellStyle name="Normal 3 3 2 6 3 3" xfId="15203"/>
    <cellStyle name="Normal 3 3 2 6 3 3 2" xfId="15204"/>
    <cellStyle name="Normal 3 3 2 6 3 3 3" xfId="15205"/>
    <cellStyle name="Normal 3 3 2 6 3 3 4" xfId="15206"/>
    <cellStyle name="Normal 3 3 2 6 3 4" xfId="15207"/>
    <cellStyle name="Normal 3 3 2 6 3 5" xfId="15208"/>
    <cellStyle name="Normal 3 3 2 6 3 6" xfId="15209"/>
    <cellStyle name="Normal 3 3 2 6 4" xfId="15210"/>
    <cellStyle name="Normal 3 3 2 6 4 2" xfId="15211"/>
    <cellStyle name="Normal 3 3 2 6 4 2 2" xfId="15212"/>
    <cellStyle name="Normal 3 3 2 6 4 2 3" xfId="15213"/>
    <cellStyle name="Normal 3 3 2 6 4 2 4" xfId="15214"/>
    <cellStyle name="Normal 3 3 2 6 4 3" xfId="15215"/>
    <cellStyle name="Normal 3 3 2 6 4 4" xfId="15216"/>
    <cellStyle name="Normal 3 3 2 6 4 5" xfId="15217"/>
    <cellStyle name="Normal 3 3 2 6 5" xfId="15218"/>
    <cellStyle name="Normal 3 3 2 6 5 2" xfId="15219"/>
    <cellStyle name="Normal 3 3 2 6 5 3" xfId="15220"/>
    <cellStyle name="Normal 3 3 2 6 5 4" xfId="15221"/>
    <cellStyle name="Normal 3 3 2 6 6" xfId="15222"/>
    <cellStyle name="Normal 3 3 2 6 7" xfId="15223"/>
    <cellStyle name="Normal 3 3 2 6 8" xfId="15224"/>
    <cellStyle name="Normal 3 3 2 7" xfId="15225"/>
    <cellStyle name="Normal 3 3 2 7 2" xfId="15226"/>
    <cellStyle name="Normal 3 3 2 7 2 2" xfId="15227"/>
    <cellStyle name="Normal 3 3 2 7 2 2 2" xfId="15228"/>
    <cellStyle name="Normal 3 3 2 7 2 2 3" xfId="15229"/>
    <cellStyle name="Normal 3 3 2 7 2 2 4" xfId="15230"/>
    <cellStyle name="Normal 3 3 2 7 2 3" xfId="15231"/>
    <cellStyle name="Normal 3 3 2 7 2 4" xfId="15232"/>
    <cellStyle name="Normal 3 3 2 7 2 5" xfId="15233"/>
    <cellStyle name="Normal 3 3 2 7 3" xfId="15234"/>
    <cellStyle name="Normal 3 3 2 7 3 2" xfId="15235"/>
    <cellStyle name="Normal 3 3 2 7 3 3" xfId="15236"/>
    <cellStyle name="Normal 3 3 2 7 3 4" xfId="15237"/>
    <cellStyle name="Normal 3 3 2 7 4" xfId="15238"/>
    <cellStyle name="Normal 3 3 2 7 5" xfId="15239"/>
    <cellStyle name="Normal 3 3 2 7 6" xfId="15240"/>
    <cellStyle name="Normal 3 3 2 8" xfId="15241"/>
    <cellStyle name="Normal 3 3 2 8 2" xfId="15242"/>
    <cellStyle name="Normal 3 3 2 8 2 2" xfId="15243"/>
    <cellStyle name="Normal 3 3 2 8 2 2 2" xfId="15244"/>
    <cellStyle name="Normal 3 3 2 8 2 2 3" xfId="15245"/>
    <cellStyle name="Normal 3 3 2 8 2 2 4" xfId="15246"/>
    <cellStyle name="Normal 3 3 2 8 2 3" xfId="15247"/>
    <cellStyle name="Normal 3 3 2 8 2 4" xfId="15248"/>
    <cellStyle name="Normal 3 3 2 8 2 5" xfId="15249"/>
    <cellStyle name="Normal 3 3 2 8 3" xfId="15250"/>
    <cellStyle name="Normal 3 3 2 8 3 2" xfId="15251"/>
    <cellStyle name="Normal 3 3 2 8 3 3" xfId="15252"/>
    <cellStyle name="Normal 3 3 2 8 3 4" xfId="15253"/>
    <cellStyle name="Normal 3 3 2 8 4" xfId="15254"/>
    <cellStyle name="Normal 3 3 2 8 5" xfId="15255"/>
    <cellStyle name="Normal 3 3 2 8 6" xfId="15256"/>
    <cellStyle name="Normal 3 3 2 9" xfId="15257"/>
    <cellStyle name="Normal 3 3 3" xfId="15258"/>
    <cellStyle name="Normal 3 3 3 10" xfId="15259"/>
    <cellStyle name="Normal 3 3 3 2" xfId="15260"/>
    <cellStyle name="Normal 3 3 3 2 2" xfId="15261"/>
    <cellStyle name="Normal 3 3 3 2 2 2" xfId="15262"/>
    <cellStyle name="Normal 3 3 3 2 2 2 2" xfId="15263"/>
    <cellStyle name="Normal 3 3 3 2 2 2 2 2" xfId="15264"/>
    <cellStyle name="Normal 3 3 3 2 2 2 2 3" xfId="15265"/>
    <cellStyle name="Normal 3 3 3 2 2 2 2 4" xfId="15266"/>
    <cellStyle name="Normal 3 3 3 2 2 2 3" xfId="15267"/>
    <cellStyle name="Normal 3 3 3 2 2 2 4" xfId="15268"/>
    <cellStyle name="Normal 3 3 3 2 2 2 5" xfId="15269"/>
    <cellStyle name="Normal 3 3 3 2 2 3" xfId="15270"/>
    <cellStyle name="Normal 3 3 3 2 2 3 2" xfId="15271"/>
    <cellStyle name="Normal 3 3 3 2 2 3 3" xfId="15272"/>
    <cellStyle name="Normal 3 3 3 2 2 3 4" xfId="15273"/>
    <cellStyle name="Normal 3 3 3 2 2 4" xfId="15274"/>
    <cellStyle name="Normal 3 3 3 2 2 5" xfId="15275"/>
    <cellStyle name="Normal 3 3 3 2 2 6" xfId="15276"/>
    <cellStyle name="Normal 3 3 3 2 3" xfId="15277"/>
    <cellStyle name="Normal 3 3 3 2 3 2" xfId="15278"/>
    <cellStyle name="Normal 3 3 3 2 3 2 2" xfId="15279"/>
    <cellStyle name="Normal 3 3 3 2 3 2 2 2" xfId="15280"/>
    <cellStyle name="Normal 3 3 3 2 3 2 2 3" xfId="15281"/>
    <cellStyle name="Normal 3 3 3 2 3 2 2 4" xfId="15282"/>
    <cellStyle name="Normal 3 3 3 2 3 2 3" xfId="15283"/>
    <cellStyle name="Normal 3 3 3 2 3 2 4" xfId="15284"/>
    <cellStyle name="Normal 3 3 3 2 3 2 5" xfId="15285"/>
    <cellStyle name="Normal 3 3 3 2 3 3" xfId="15286"/>
    <cellStyle name="Normal 3 3 3 2 3 3 2" xfId="15287"/>
    <cellStyle name="Normal 3 3 3 2 3 3 3" xfId="15288"/>
    <cellStyle name="Normal 3 3 3 2 3 3 4" xfId="15289"/>
    <cellStyle name="Normal 3 3 3 2 3 4" xfId="15290"/>
    <cellStyle name="Normal 3 3 3 2 3 5" xfId="15291"/>
    <cellStyle name="Normal 3 3 3 2 3 6" xfId="15292"/>
    <cellStyle name="Normal 3 3 3 2 4" xfId="15293"/>
    <cellStyle name="Normal 3 3 3 2 4 2" xfId="15294"/>
    <cellStyle name="Normal 3 3 3 2 4 2 2" xfId="15295"/>
    <cellStyle name="Normal 3 3 3 2 4 2 3" xfId="15296"/>
    <cellStyle name="Normal 3 3 3 2 4 2 4" xfId="15297"/>
    <cellStyle name="Normal 3 3 3 2 4 3" xfId="15298"/>
    <cellStyle name="Normal 3 3 3 2 4 4" xfId="15299"/>
    <cellStyle name="Normal 3 3 3 2 4 5" xfId="15300"/>
    <cellStyle name="Normal 3 3 3 2 5" xfId="15301"/>
    <cellStyle name="Normal 3 3 3 2 5 2" xfId="15302"/>
    <cellStyle name="Normal 3 3 3 2 5 3" xfId="15303"/>
    <cellStyle name="Normal 3 3 3 2 5 4" xfId="15304"/>
    <cellStyle name="Normal 3 3 3 2 6" xfId="15305"/>
    <cellStyle name="Normal 3 3 3 2 7" xfId="15306"/>
    <cellStyle name="Normal 3 3 3 2 8" xfId="15307"/>
    <cellStyle name="Normal 3 3 3 3" xfId="15308"/>
    <cellStyle name="Normal 3 3 3 3 2" xfId="15309"/>
    <cellStyle name="Normal 3 3 3 3 2 2" xfId="15310"/>
    <cellStyle name="Normal 3 3 3 3 2 2 2" xfId="15311"/>
    <cellStyle name="Normal 3 3 3 3 2 2 3" xfId="15312"/>
    <cellStyle name="Normal 3 3 3 3 2 2 4" xfId="15313"/>
    <cellStyle name="Normal 3 3 3 3 2 3" xfId="15314"/>
    <cellStyle name="Normal 3 3 3 3 2 4" xfId="15315"/>
    <cellStyle name="Normal 3 3 3 3 2 5" xfId="15316"/>
    <cellStyle name="Normal 3 3 3 3 3" xfId="15317"/>
    <cellStyle name="Normal 3 3 3 3 3 2" xfId="15318"/>
    <cellStyle name="Normal 3 3 3 3 3 3" xfId="15319"/>
    <cellStyle name="Normal 3 3 3 3 3 4" xfId="15320"/>
    <cellStyle name="Normal 3 3 3 3 4" xfId="15321"/>
    <cellStyle name="Normal 3 3 3 3 5" xfId="15322"/>
    <cellStyle name="Normal 3 3 3 3 6" xfId="15323"/>
    <cellStyle name="Normal 3 3 3 4" xfId="15324"/>
    <cellStyle name="Normal 3 3 3 4 2" xfId="15325"/>
    <cellStyle name="Normal 3 3 3 4 2 2" xfId="15326"/>
    <cellStyle name="Normal 3 3 3 4 2 2 2" xfId="15327"/>
    <cellStyle name="Normal 3 3 3 4 2 2 3" xfId="15328"/>
    <cellStyle name="Normal 3 3 3 4 2 2 4" xfId="15329"/>
    <cellStyle name="Normal 3 3 3 4 2 3" xfId="15330"/>
    <cellStyle name="Normal 3 3 3 4 2 4" xfId="15331"/>
    <cellStyle name="Normal 3 3 3 4 2 5" xfId="15332"/>
    <cellStyle name="Normal 3 3 3 4 3" xfId="15333"/>
    <cellStyle name="Normal 3 3 3 4 3 2" xfId="15334"/>
    <cellStyle name="Normal 3 3 3 4 3 3" xfId="15335"/>
    <cellStyle name="Normal 3 3 3 4 3 4" xfId="15336"/>
    <cellStyle name="Normal 3 3 3 4 4" xfId="15337"/>
    <cellStyle name="Normal 3 3 3 4 5" xfId="15338"/>
    <cellStyle name="Normal 3 3 3 4 6" xfId="15339"/>
    <cellStyle name="Normal 3 3 3 5" xfId="15340"/>
    <cellStyle name="Normal 3 3 3 6" xfId="15341"/>
    <cellStyle name="Normal 3 3 3 6 2" xfId="15342"/>
    <cellStyle name="Normal 3 3 3 6 2 2" xfId="15343"/>
    <cellStyle name="Normal 3 3 3 6 2 3" xfId="15344"/>
    <cellStyle name="Normal 3 3 3 6 2 4" xfId="15345"/>
    <cellStyle name="Normal 3 3 3 6 3" xfId="15346"/>
    <cellStyle name="Normal 3 3 3 6 4" xfId="15347"/>
    <cellStyle name="Normal 3 3 3 6 5" xfId="15348"/>
    <cellStyle name="Normal 3 3 3 7" xfId="15349"/>
    <cellStyle name="Normal 3 3 3 7 2" xfId="15350"/>
    <cellStyle name="Normal 3 3 3 7 3" xfId="15351"/>
    <cellStyle name="Normal 3 3 3 7 4" xfId="15352"/>
    <cellStyle name="Normal 3 3 3 8" xfId="15353"/>
    <cellStyle name="Normal 3 3 3 9" xfId="15354"/>
    <cellStyle name="Normal 3 3 4" xfId="15355"/>
    <cellStyle name="Normal 3 3 4 10" xfId="15356"/>
    <cellStyle name="Normal 3 3 4 2" xfId="15357"/>
    <cellStyle name="Normal 3 3 4 2 2" xfId="15358"/>
    <cellStyle name="Normal 3 3 4 2 2 2" xfId="15359"/>
    <cellStyle name="Normal 3 3 4 2 2 2 2" xfId="15360"/>
    <cellStyle name="Normal 3 3 4 2 2 2 2 2" xfId="15361"/>
    <cellStyle name="Normal 3 3 4 2 2 2 2 3" xfId="15362"/>
    <cellStyle name="Normal 3 3 4 2 2 2 2 4" xfId="15363"/>
    <cellStyle name="Normal 3 3 4 2 2 2 3" xfId="15364"/>
    <cellStyle name="Normal 3 3 4 2 2 2 4" xfId="15365"/>
    <cellStyle name="Normal 3 3 4 2 2 2 5" xfId="15366"/>
    <cellStyle name="Normal 3 3 4 2 2 3" xfId="15367"/>
    <cellStyle name="Normal 3 3 4 2 2 3 2" xfId="15368"/>
    <cellStyle name="Normal 3 3 4 2 2 3 3" xfId="15369"/>
    <cellStyle name="Normal 3 3 4 2 2 3 4" xfId="15370"/>
    <cellStyle name="Normal 3 3 4 2 2 4" xfId="15371"/>
    <cellStyle name="Normal 3 3 4 2 2 5" xfId="15372"/>
    <cellStyle name="Normal 3 3 4 2 2 6" xfId="15373"/>
    <cellStyle name="Normal 3 3 4 2 3" xfId="15374"/>
    <cellStyle name="Normal 3 3 4 2 3 2" xfId="15375"/>
    <cellStyle name="Normal 3 3 4 2 3 2 2" xfId="15376"/>
    <cellStyle name="Normal 3 3 4 2 3 2 2 2" xfId="15377"/>
    <cellStyle name="Normal 3 3 4 2 3 2 2 3" xfId="15378"/>
    <cellStyle name="Normal 3 3 4 2 3 2 2 4" xfId="15379"/>
    <cellStyle name="Normal 3 3 4 2 3 2 3" xfId="15380"/>
    <cellStyle name="Normal 3 3 4 2 3 2 4" xfId="15381"/>
    <cellStyle name="Normal 3 3 4 2 3 2 5" xfId="15382"/>
    <cellStyle name="Normal 3 3 4 2 3 3" xfId="15383"/>
    <cellStyle name="Normal 3 3 4 2 3 3 2" xfId="15384"/>
    <cellStyle name="Normal 3 3 4 2 3 3 3" xfId="15385"/>
    <cellStyle name="Normal 3 3 4 2 3 3 4" xfId="15386"/>
    <cellStyle name="Normal 3 3 4 2 3 4" xfId="15387"/>
    <cellStyle name="Normal 3 3 4 2 3 5" xfId="15388"/>
    <cellStyle name="Normal 3 3 4 2 3 6" xfId="15389"/>
    <cellStyle name="Normal 3 3 4 2 4" xfId="15390"/>
    <cellStyle name="Normal 3 3 4 2 4 2" xfId="15391"/>
    <cellStyle name="Normal 3 3 4 2 4 2 2" xfId="15392"/>
    <cellStyle name="Normal 3 3 4 2 4 2 3" xfId="15393"/>
    <cellStyle name="Normal 3 3 4 2 4 2 4" xfId="15394"/>
    <cellStyle name="Normal 3 3 4 2 4 3" xfId="15395"/>
    <cellStyle name="Normal 3 3 4 2 4 4" xfId="15396"/>
    <cellStyle name="Normal 3 3 4 2 4 5" xfId="15397"/>
    <cellStyle name="Normal 3 3 4 2 5" xfId="15398"/>
    <cellStyle name="Normal 3 3 4 2 5 2" xfId="15399"/>
    <cellStyle name="Normal 3 3 4 2 5 3" xfId="15400"/>
    <cellStyle name="Normal 3 3 4 2 5 4" xfId="15401"/>
    <cellStyle name="Normal 3 3 4 2 6" xfId="15402"/>
    <cellStyle name="Normal 3 3 4 2 7" xfId="15403"/>
    <cellStyle name="Normal 3 3 4 2 8" xfId="15404"/>
    <cellStyle name="Normal 3 3 4 3" xfId="15405"/>
    <cellStyle name="Normal 3 3 4 3 2" xfId="15406"/>
    <cellStyle name="Normal 3 3 4 3 2 2" xfId="15407"/>
    <cellStyle name="Normal 3 3 4 3 2 2 2" xfId="15408"/>
    <cellStyle name="Normal 3 3 4 3 2 2 3" xfId="15409"/>
    <cellStyle name="Normal 3 3 4 3 2 2 4" xfId="15410"/>
    <cellStyle name="Normal 3 3 4 3 2 3" xfId="15411"/>
    <cellStyle name="Normal 3 3 4 3 2 4" xfId="15412"/>
    <cellStyle name="Normal 3 3 4 3 2 5" xfId="15413"/>
    <cellStyle name="Normal 3 3 4 3 3" xfId="15414"/>
    <cellStyle name="Normal 3 3 4 3 3 2" xfId="15415"/>
    <cellStyle name="Normal 3 3 4 3 3 3" xfId="15416"/>
    <cellStyle name="Normal 3 3 4 3 3 4" xfId="15417"/>
    <cellStyle name="Normal 3 3 4 3 4" xfId="15418"/>
    <cellStyle name="Normal 3 3 4 3 5" xfId="15419"/>
    <cellStyle name="Normal 3 3 4 3 6" xfId="15420"/>
    <cellStyle name="Normal 3 3 4 4" xfId="15421"/>
    <cellStyle name="Normal 3 3 4 4 2" xfId="15422"/>
    <cellStyle name="Normal 3 3 4 4 2 2" xfId="15423"/>
    <cellStyle name="Normal 3 3 4 4 2 2 2" xfId="15424"/>
    <cellStyle name="Normal 3 3 4 4 2 2 3" xfId="15425"/>
    <cellStyle name="Normal 3 3 4 4 2 2 4" xfId="15426"/>
    <cellStyle name="Normal 3 3 4 4 2 3" xfId="15427"/>
    <cellStyle name="Normal 3 3 4 4 2 4" xfId="15428"/>
    <cellStyle name="Normal 3 3 4 4 2 5" xfId="15429"/>
    <cellStyle name="Normal 3 3 4 4 3" xfId="15430"/>
    <cellStyle name="Normal 3 3 4 4 3 2" xfId="15431"/>
    <cellStyle name="Normal 3 3 4 4 3 3" xfId="15432"/>
    <cellStyle name="Normal 3 3 4 4 3 4" xfId="15433"/>
    <cellStyle name="Normal 3 3 4 4 4" xfId="15434"/>
    <cellStyle name="Normal 3 3 4 4 5" xfId="15435"/>
    <cellStyle name="Normal 3 3 4 4 6" xfId="15436"/>
    <cellStyle name="Normal 3 3 4 5" xfId="15437"/>
    <cellStyle name="Normal 3 3 4 6" xfId="15438"/>
    <cellStyle name="Normal 3 3 4 6 2" xfId="15439"/>
    <cellStyle name="Normal 3 3 4 6 2 2" xfId="15440"/>
    <cellStyle name="Normal 3 3 4 6 2 3" xfId="15441"/>
    <cellStyle name="Normal 3 3 4 6 2 4" xfId="15442"/>
    <cellStyle name="Normal 3 3 4 6 3" xfId="15443"/>
    <cellStyle name="Normal 3 3 4 6 4" xfId="15444"/>
    <cellStyle name="Normal 3 3 4 6 5" xfId="15445"/>
    <cellStyle name="Normal 3 3 4 7" xfId="15446"/>
    <cellStyle name="Normal 3 3 4 7 2" xfId="15447"/>
    <cellStyle name="Normal 3 3 4 7 3" xfId="15448"/>
    <cellStyle name="Normal 3 3 4 7 4" xfId="15449"/>
    <cellStyle name="Normal 3 3 4 8" xfId="15450"/>
    <cellStyle name="Normal 3 3 4 9" xfId="15451"/>
    <cellStyle name="Normal 3 3 5" xfId="15452"/>
    <cellStyle name="Normal 3 3 5 2" xfId="15453"/>
    <cellStyle name="Normal 3 3 6" xfId="15454"/>
    <cellStyle name="Normal 3 3 6 10" xfId="15455"/>
    <cellStyle name="Normal 3 3 6 2" xfId="15456"/>
    <cellStyle name="Normal 3 3 6 2 2" xfId="15457"/>
    <cellStyle name="Normal 3 3 6 2 2 2" xfId="15458"/>
    <cellStyle name="Normal 3 3 6 2 2 2 2" xfId="15459"/>
    <cellStyle name="Normal 3 3 6 2 2 2 2 2" xfId="15460"/>
    <cellStyle name="Normal 3 3 6 2 2 2 2 3" xfId="15461"/>
    <cellStyle name="Normal 3 3 6 2 2 2 2 4" xfId="15462"/>
    <cellStyle name="Normal 3 3 6 2 2 2 3" xfId="15463"/>
    <cellStyle name="Normal 3 3 6 2 2 2 4" xfId="15464"/>
    <cellStyle name="Normal 3 3 6 2 2 2 5" xfId="15465"/>
    <cellStyle name="Normal 3 3 6 2 2 3" xfId="15466"/>
    <cellStyle name="Normal 3 3 6 2 2 3 2" xfId="15467"/>
    <cellStyle name="Normal 3 3 6 2 2 3 3" xfId="15468"/>
    <cellStyle name="Normal 3 3 6 2 2 3 4" xfId="15469"/>
    <cellStyle name="Normal 3 3 6 2 2 4" xfId="15470"/>
    <cellStyle name="Normal 3 3 6 2 2 5" xfId="15471"/>
    <cellStyle name="Normal 3 3 6 2 2 6" xfId="15472"/>
    <cellStyle name="Normal 3 3 6 2 3" xfId="15473"/>
    <cellStyle name="Normal 3 3 6 2 3 2" xfId="15474"/>
    <cellStyle name="Normal 3 3 6 2 3 2 2" xfId="15475"/>
    <cellStyle name="Normal 3 3 6 2 3 2 2 2" xfId="15476"/>
    <cellStyle name="Normal 3 3 6 2 3 2 2 3" xfId="15477"/>
    <cellStyle name="Normal 3 3 6 2 3 2 2 4" xfId="15478"/>
    <cellStyle name="Normal 3 3 6 2 3 2 3" xfId="15479"/>
    <cellStyle name="Normal 3 3 6 2 3 2 4" xfId="15480"/>
    <cellStyle name="Normal 3 3 6 2 3 2 5" xfId="15481"/>
    <cellStyle name="Normal 3 3 6 2 3 3" xfId="15482"/>
    <cellStyle name="Normal 3 3 6 2 3 3 2" xfId="15483"/>
    <cellStyle name="Normal 3 3 6 2 3 3 3" xfId="15484"/>
    <cellStyle name="Normal 3 3 6 2 3 3 4" xfId="15485"/>
    <cellStyle name="Normal 3 3 6 2 3 4" xfId="15486"/>
    <cellStyle name="Normal 3 3 6 2 3 5" xfId="15487"/>
    <cellStyle name="Normal 3 3 6 2 3 6" xfId="15488"/>
    <cellStyle name="Normal 3 3 6 2 4" xfId="15489"/>
    <cellStyle name="Normal 3 3 6 2 4 2" xfId="15490"/>
    <cellStyle name="Normal 3 3 6 2 4 2 2" xfId="15491"/>
    <cellStyle name="Normal 3 3 6 2 4 2 3" xfId="15492"/>
    <cellStyle name="Normal 3 3 6 2 4 2 4" xfId="15493"/>
    <cellStyle name="Normal 3 3 6 2 4 3" xfId="15494"/>
    <cellStyle name="Normal 3 3 6 2 4 4" xfId="15495"/>
    <cellStyle name="Normal 3 3 6 2 4 5" xfId="15496"/>
    <cellStyle name="Normal 3 3 6 2 5" xfId="15497"/>
    <cellStyle name="Normal 3 3 6 2 5 2" xfId="15498"/>
    <cellStyle name="Normal 3 3 6 2 5 3" xfId="15499"/>
    <cellStyle name="Normal 3 3 6 2 5 4" xfId="15500"/>
    <cellStyle name="Normal 3 3 6 2 6" xfId="15501"/>
    <cellStyle name="Normal 3 3 6 2 7" xfId="15502"/>
    <cellStyle name="Normal 3 3 6 2 8" xfId="15503"/>
    <cellStyle name="Normal 3 3 6 3" xfId="15504"/>
    <cellStyle name="Normal 3 3 6 3 2" xfId="15505"/>
    <cellStyle name="Normal 3 3 6 3 2 2" xfId="15506"/>
    <cellStyle name="Normal 3 3 6 3 2 2 2" xfId="15507"/>
    <cellStyle name="Normal 3 3 6 3 2 2 3" xfId="15508"/>
    <cellStyle name="Normal 3 3 6 3 2 2 4" xfId="15509"/>
    <cellStyle name="Normal 3 3 6 3 2 3" xfId="15510"/>
    <cellStyle name="Normal 3 3 6 3 2 4" xfId="15511"/>
    <cellStyle name="Normal 3 3 6 3 2 5" xfId="15512"/>
    <cellStyle name="Normal 3 3 6 3 3" xfId="15513"/>
    <cellStyle name="Normal 3 3 6 3 3 2" xfId="15514"/>
    <cellStyle name="Normal 3 3 6 3 3 3" xfId="15515"/>
    <cellStyle name="Normal 3 3 6 3 3 4" xfId="15516"/>
    <cellStyle name="Normal 3 3 6 3 4" xfId="15517"/>
    <cellStyle name="Normal 3 3 6 3 5" xfId="15518"/>
    <cellStyle name="Normal 3 3 6 3 6" xfId="15519"/>
    <cellStyle name="Normal 3 3 6 4" xfId="15520"/>
    <cellStyle name="Normal 3 3 6 4 2" xfId="15521"/>
    <cellStyle name="Normal 3 3 6 4 2 2" xfId="15522"/>
    <cellStyle name="Normal 3 3 6 4 2 2 2" xfId="15523"/>
    <cellStyle name="Normal 3 3 6 4 2 2 3" xfId="15524"/>
    <cellStyle name="Normal 3 3 6 4 2 2 4" xfId="15525"/>
    <cellStyle name="Normal 3 3 6 4 2 3" xfId="15526"/>
    <cellStyle name="Normal 3 3 6 4 2 4" xfId="15527"/>
    <cellStyle name="Normal 3 3 6 4 2 5" xfId="15528"/>
    <cellStyle name="Normal 3 3 6 4 3" xfId="15529"/>
    <cellStyle name="Normal 3 3 6 4 3 2" xfId="15530"/>
    <cellStyle name="Normal 3 3 6 4 3 3" xfId="15531"/>
    <cellStyle name="Normal 3 3 6 4 3 4" xfId="15532"/>
    <cellStyle name="Normal 3 3 6 4 4" xfId="15533"/>
    <cellStyle name="Normal 3 3 6 4 5" xfId="15534"/>
    <cellStyle name="Normal 3 3 6 4 6" xfId="15535"/>
    <cellStyle name="Normal 3 3 6 5" xfId="15536"/>
    <cellStyle name="Normal 3 3 6 6" xfId="15537"/>
    <cellStyle name="Normal 3 3 6 6 2" xfId="15538"/>
    <cellStyle name="Normal 3 3 6 6 2 2" xfId="15539"/>
    <cellStyle name="Normal 3 3 6 6 2 3" xfId="15540"/>
    <cellStyle name="Normal 3 3 6 6 2 4" xfId="15541"/>
    <cellStyle name="Normal 3 3 6 6 3" xfId="15542"/>
    <cellStyle name="Normal 3 3 6 6 4" xfId="15543"/>
    <cellStyle name="Normal 3 3 6 6 5" xfId="15544"/>
    <cellStyle name="Normal 3 3 6 7" xfId="15545"/>
    <cellStyle name="Normal 3 3 6 7 2" xfId="15546"/>
    <cellStyle name="Normal 3 3 6 7 3" xfId="15547"/>
    <cellStyle name="Normal 3 3 6 7 4" xfId="15548"/>
    <cellStyle name="Normal 3 3 6 8" xfId="15549"/>
    <cellStyle name="Normal 3 3 6 9" xfId="15550"/>
    <cellStyle name="Normal 3 3 7" xfId="15551"/>
    <cellStyle name="Normal 3 3 7 2" xfId="15552"/>
    <cellStyle name="Normal 3 3 7 2 2" xfId="15553"/>
    <cellStyle name="Normal 3 3 7 2 2 2" xfId="15554"/>
    <cellStyle name="Normal 3 3 7 2 2 2 2" xfId="15555"/>
    <cellStyle name="Normal 3 3 7 2 2 2 3" xfId="15556"/>
    <cellStyle name="Normal 3 3 7 2 2 2 4" xfId="15557"/>
    <cellStyle name="Normal 3 3 7 2 2 3" xfId="15558"/>
    <cellStyle name="Normal 3 3 7 2 2 4" xfId="15559"/>
    <cellStyle name="Normal 3 3 7 2 2 5" xfId="15560"/>
    <cellStyle name="Normal 3 3 7 2 3" xfId="15561"/>
    <cellStyle name="Normal 3 3 7 2 3 2" xfId="15562"/>
    <cellStyle name="Normal 3 3 7 2 3 3" xfId="15563"/>
    <cellStyle name="Normal 3 3 7 2 3 4" xfId="15564"/>
    <cellStyle name="Normal 3 3 7 2 4" xfId="15565"/>
    <cellStyle name="Normal 3 3 7 2 5" xfId="15566"/>
    <cellStyle name="Normal 3 3 7 2 6" xfId="15567"/>
    <cellStyle name="Normal 3 3 7 3" xfId="15568"/>
    <cellStyle name="Normal 3 3 7 3 2" xfId="15569"/>
    <cellStyle name="Normal 3 3 7 3 2 2" xfId="15570"/>
    <cellStyle name="Normal 3 3 7 3 2 2 2" xfId="15571"/>
    <cellStyle name="Normal 3 3 7 3 2 2 3" xfId="15572"/>
    <cellStyle name="Normal 3 3 7 3 2 2 4" xfId="15573"/>
    <cellStyle name="Normal 3 3 7 3 2 3" xfId="15574"/>
    <cellStyle name="Normal 3 3 7 3 2 4" xfId="15575"/>
    <cellStyle name="Normal 3 3 7 3 2 5" xfId="15576"/>
    <cellStyle name="Normal 3 3 7 3 3" xfId="15577"/>
    <cellStyle name="Normal 3 3 7 3 3 2" xfId="15578"/>
    <cellStyle name="Normal 3 3 7 3 3 3" xfId="15579"/>
    <cellStyle name="Normal 3 3 7 3 3 4" xfId="15580"/>
    <cellStyle name="Normal 3 3 7 3 4" xfId="15581"/>
    <cellStyle name="Normal 3 3 7 3 5" xfId="15582"/>
    <cellStyle name="Normal 3 3 7 3 6" xfId="15583"/>
    <cellStyle name="Normal 3 3 7 4" xfId="15584"/>
    <cellStyle name="Normal 3 3 7 5" xfId="15585"/>
    <cellStyle name="Normal 3 3 7 5 2" xfId="15586"/>
    <cellStyle name="Normal 3 3 7 5 2 2" xfId="15587"/>
    <cellStyle name="Normal 3 3 7 5 2 3" xfId="15588"/>
    <cellStyle name="Normal 3 3 7 5 2 4" xfId="15589"/>
    <cellStyle name="Normal 3 3 7 5 3" xfId="15590"/>
    <cellStyle name="Normal 3 3 7 5 4" xfId="15591"/>
    <cellStyle name="Normal 3 3 7 5 5" xfId="15592"/>
    <cellStyle name="Normal 3 3 7 6" xfId="15593"/>
    <cellStyle name="Normal 3 3 7 6 2" xfId="15594"/>
    <cellStyle name="Normal 3 3 7 6 3" xfId="15595"/>
    <cellStyle name="Normal 3 3 7 6 4" xfId="15596"/>
    <cellStyle name="Normal 3 3 7 7" xfId="15597"/>
    <cellStyle name="Normal 3 3 7 8" xfId="15598"/>
    <cellStyle name="Normal 3 3 7 9" xfId="15599"/>
    <cellStyle name="Normal 3 3 8" xfId="15600"/>
    <cellStyle name="Normal 3 3 8 2" xfId="15601"/>
    <cellStyle name="Normal 3 3 8 2 2" xfId="15602"/>
    <cellStyle name="Normal 3 3 8 2 2 2" xfId="15603"/>
    <cellStyle name="Normal 3 3 8 2 2 2 2" xfId="15604"/>
    <cellStyle name="Normal 3 3 8 2 2 2 3" xfId="15605"/>
    <cellStyle name="Normal 3 3 8 2 2 2 4" xfId="15606"/>
    <cellStyle name="Normal 3 3 8 2 2 3" xfId="15607"/>
    <cellStyle name="Normal 3 3 8 2 2 4" xfId="15608"/>
    <cellStyle name="Normal 3 3 8 2 2 5" xfId="15609"/>
    <cellStyle name="Normal 3 3 8 2 3" xfId="15610"/>
    <cellStyle name="Normal 3 3 8 2 3 2" xfId="15611"/>
    <cellStyle name="Normal 3 3 8 2 3 3" xfId="15612"/>
    <cellStyle name="Normal 3 3 8 2 3 4" xfId="15613"/>
    <cellStyle name="Normal 3 3 8 2 4" xfId="15614"/>
    <cellStyle name="Normal 3 3 8 2 5" xfId="15615"/>
    <cellStyle name="Normal 3 3 8 2 6" xfId="15616"/>
    <cellStyle name="Normal 3 3 8 3" xfId="15617"/>
    <cellStyle name="Normal 3 3 8 3 2" xfId="15618"/>
    <cellStyle name="Normal 3 3 8 3 2 2" xfId="15619"/>
    <cellStyle name="Normal 3 3 8 3 2 2 2" xfId="15620"/>
    <cellStyle name="Normal 3 3 8 3 2 2 3" xfId="15621"/>
    <cellStyle name="Normal 3 3 8 3 2 2 4" xfId="15622"/>
    <cellStyle name="Normal 3 3 8 3 2 3" xfId="15623"/>
    <cellStyle name="Normal 3 3 8 3 2 4" xfId="15624"/>
    <cellStyle name="Normal 3 3 8 3 2 5" xfId="15625"/>
    <cellStyle name="Normal 3 3 8 3 3" xfId="15626"/>
    <cellStyle name="Normal 3 3 8 3 3 2" xfId="15627"/>
    <cellStyle name="Normal 3 3 8 3 3 3" xfId="15628"/>
    <cellStyle name="Normal 3 3 8 3 3 4" xfId="15629"/>
    <cellStyle name="Normal 3 3 8 3 4" xfId="15630"/>
    <cellStyle name="Normal 3 3 8 3 5" xfId="15631"/>
    <cellStyle name="Normal 3 3 8 3 6" xfId="15632"/>
    <cellStyle name="Normal 3 3 8 4" xfId="15633"/>
    <cellStyle name="Normal 3 3 8 5" xfId="15634"/>
    <cellStyle name="Normal 3 3 8 5 2" xfId="15635"/>
    <cellStyle name="Normal 3 3 8 5 2 2" xfId="15636"/>
    <cellStyle name="Normal 3 3 8 5 2 3" xfId="15637"/>
    <cellStyle name="Normal 3 3 8 5 2 4" xfId="15638"/>
    <cellStyle name="Normal 3 3 8 5 3" xfId="15639"/>
    <cellStyle name="Normal 3 3 8 5 4" xfId="15640"/>
    <cellStyle name="Normal 3 3 8 5 5" xfId="15641"/>
    <cellStyle name="Normal 3 3 8 6" xfId="15642"/>
    <cellStyle name="Normal 3 3 8 6 2" xfId="15643"/>
    <cellStyle name="Normal 3 3 8 6 3" xfId="15644"/>
    <cellStyle name="Normal 3 3 8 6 4" xfId="15645"/>
    <cellStyle name="Normal 3 3 8 7" xfId="15646"/>
    <cellStyle name="Normal 3 3 8 8" xfId="15647"/>
    <cellStyle name="Normal 3 3 8 9" xfId="15648"/>
    <cellStyle name="Normal 3 3 9" xfId="15649"/>
    <cellStyle name="Normal 3 3 9 2" xfId="15650"/>
    <cellStyle name="Normal 3 3 9 3" xfId="15651"/>
    <cellStyle name="Normal 3 3 9 3 2" xfId="15652"/>
    <cellStyle name="Normal 3 3 9 3 2 2" xfId="15653"/>
    <cellStyle name="Normal 3 3 9 3 2 3" xfId="15654"/>
    <cellStyle name="Normal 3 3 9 3 2 4" xfId="15655"/>
    <cellStyle name="Normal 3 3 9 3 3" xfId="15656"/>
    <cellStyle name="Normal 3 3 9 3 4" xfId="15657"/>
    <cellStyle name="Normal 3 3 9 3 5" xfId="15658"/>
    <cellStyle name="Normal 3 3 9 4" xfId="15659"/>
    <cellStyle name="Normal 3 3 9 5" xfId="15660"/>
    <cellStyle name="Normal 3 3 9 5 2" xfId="15661"/>
    <cellStyle name="Normal 3 3 9 5 3" xfId="15662"/>
    <cellStyle name="Normal 3 3 9 5 4" xfId="15663"/>
    <cellStyle name="Normal 3 3 9 6" xfId="15664"/>
    <cellStyle name="Normal 3 3 9 7" xfId="15665"/>
    <cellStyle name="Normal 3 3 9 8" xfId="15666"/>
    <cellStyle name="Normal 3 30" xfId="15667"/>
    <cellStyle name="Normal 3 30 2" xfId="15668"/>
    <cellStyle name="Normal 3 30 2 2" xfId="15669"/>
    <cellStyle name="Normal 3 30 2 2 2" xfId="15670"/>
    <cellStyle name="Normal 3 30 2 2 3" xfId="15671"/>
    <cellStyle name="Normal 3 30 2 2 4" xfId="15672"/>
    <cellStyle name="Normal 3 30 2 3" xfId="15673"/>
    <cellStyle name="Normal 3 30 2 4" xfId="15674"/>
    <cellStyle name="Normal 3 30 2 5" xfId="15675"/>
    <cellStyle name="Normal 3 30 3" xfId="15676"/>
    <cellStyle name="Normal 3 30 3 2" xfId="15677"/>
    <cellStyle name="Normal 3 30 3 3" xfId="15678"/>
    <cellStyle name="Normal 3 30 3 4" xfId="15679"/>
    <cellStyle name="Normal 3 30 4" xfId="15680"/>
    <cellStyle name="Normal 3 30 5" xfId="15681"/>
    <cellStyle name="Normal 3 30 6" xfId="15682"/>
    <cellStyle name="Normal 3 31" xfId="15683"/>
    <cellStyle name="Normal 3 31 2" xfId="15684"/>
    <cellStyle name="Normal 3 31 2 2" xfId="15685"/>
    <cellStyle name="Normal 3 31 2 2 2" xfId="15686"/>
    <cellStyle name="Normal 3 31 2 2 3" xfId="15687"/>
    <cellStyle name="Normal 3 31 2 2 4" xfId="15688"/>
    <cellStyle name="Normal 3 31 2 3" xfId="15689"/>
    <cellStyle name="Normal 3 31 2 4" xfId="15690"/>
    <cellStyle name="Normal 3 31 2 5" xfId="15691"/>
    <cellStyle name="Normal 3 31 3" xfId="15692"/>
    <cellStyle name="Normal 3 31 3 2" xfId="15693"/>
    <cellStyle name="Normal 3 31 3 3" xfId="15694"/>
    <cellStyle name="Normal 3 31 3 4" xfId="15695"/>
    <cellStyle name="Normal 3 31 4" xfId="15696"/>
    <cellStyle name="Normal 3 31 5" xfId="15697"/>
    <cellStyle name="Normal 3 31 6" xfId="15698"/>
    <cellStyle name="Normal 3 32" xfId="15699"/>
    <cellStyle name="Normal 3 32 2" xfId="15700"/>
    <cellStyle name="Normal 3 33" xfId="15701"/>
    <cellStyle name="Normal 3 33 2" xfId="15702"/>
    <cellStyle name="Normal 3 34" xfId="15703"/>
    <cellStyle name="Normal 3 34 2" xfId="15704"/>
    <cellStyle name="Normal 3 34 2 2" xfId="15705"/>
    <cellStyle name="Normal 3 34 2 3" xfId="15706"/>
    <cellStyle name="Normal 3 34 2 4" xfId="15707"/>
    <cellStyle name="Normal 3 34 3" xfId="15708"/>
    <cellStyle name="Normal 3 34 4" xfId="15709"/>
    <cellStyle name="Normal 3 34 5" xfId="15710"/>
    <cellStyle name="Normal 3 35" xfId="15711"/>
    <cellStyle name="Normal 3 35 2" xfId="15712"/>
    <cellStyle name="Normal 3 36" xfId="15713"/>
    <cellStyle name="Normal 3 36 2" xfId="15714"/>
    <cellStyle name="Normal 3 37" xfId="15715"/>
    <cellStyle name="Normal 3 37 2" xfId="15716"/>
    <cellStyle name="Normal 3 38" xfId="15717"/>
    <cellStyle name="Normal 3 38 2" xfId="15718"/>
    <cellStyle name="Normal 3 39" xfId="15719"/>
    <cellStyle name="Normal 3 39 2" xfId="15720"/>
    <cellStyle name="Normal 3 4" xfId="15721"/>
    <cellStyle name="Normal 3 4 10" xfId="15722"/>
    <cellStyle name="Normal 3 4 10 2" xfId="15723"/>
    <cellStyle name="Normal 3 4 11" xfId="15724"/>
    <cellStyle name="Normal 3 4 12" xfId="15725"/>
    <cellStyle name="Normal 3 4 12 2" xfId="15726"/>
    <cellStyle name="Normal 3 4 13" xfId="15727"/>
    <cellStyle name="Normal 3 4 13 2" xfId="15728"/>
    <cellStyle name="Normal 3 4 13 2 2" xfId="15729"/>
    <cellStyle name="Normal 3 4 13 2 3" xfId="15730"/>
    <cellStyle name="Normal 3 4 13 2 4" xfId="15731"/>
    <cellStyle name="Normal 3 4 14" xfId="15732"/>
    <cellStyle name="Normal 3 4 14 2" xfId="15733"/>
    <cellStyle name="Normal 3 4 14 2 2" xfId="15734"/>
    <cellStyle name="Normal 3 4 14 2 3" xfId="15735"/>
    <cellStyle name="Normal 3 4 14 2 4" xfId="15736"/>
    <cellStyle name="Normal 3 4 14 3" xfId="15737"/>
    <cellStyle name="Normal 3 4 14 4" xfId="15738"/>
    <cellStyle name="Normal 3 4 14 5" xfId="15739"/>
    <cellStyle name="Normal 3 4 15" xfId="15740"/>
    <cellStyle name="Normal 3 4 16" xfId="15741"/>
    <cellStyle name="Normal 3 4 17" xfId="15742"/>
    <cellStyle name="Normal 3 4 2" xfId="15743"/>
    <cellStyle name="Normal 3 4 2 10" xfId="15744"/>
    <cellStyle name="Normal 3 4 2 11" xfId="15745"/>
    <cellStyle name="Normal 3 4 2 2" xfId="15746"/>
    <cellStyle name="Normal 3 4 2 2 2" xfId="15747"/>
    <cellStyle name="Normal 3 4 2 2 2 2" xfId="15748"/>
    <cellStyle name="Normal 3 4 2 2 2 2 2" xfId="15749"/>
    <cellStyle name="Normal 3 4 2 2 2 2 2 2" xfId="15750"/>
    <cellStyle name="Normal 3 4 2 2 2 2 2 2 2" xfId="15751"/>
    <cellStyle name="Normal 3 4 2 2 2 2 2 2 3" xfId="15752"/>
    <cellStyle name="Normal 3 4 2 2 2 2 2 2 4" xfId="15753"/>
    <cellStyle name="Normal 3 4 2 2 2 2 2 3" xfId="15754"/>
    <cellStyle name="Normal 3 4 2 2 2 2 2 4" xfId="15755"/>
    <cellStyle name="Normal 3 4 2 2 2 2 2 5" xfId="15756"/>
    <cellStyle name="Normal 3 4 2 2 2 2 3" xfId="15757"/>
    <cellStyle name="Normal 3 4 2 2 2 2 3 2" xfId="15758"/>
    <cellStyle name="Normal 3 4 2 2 2 2 3 3" xfId="15759"/>
    <cellStyle name="Normal 3 4 2 2 2 2 3 4" xfId="15760"/>
    <cellStyle name="Normal 3 4 2 2 2 2 4" xfId="15761"/>
    <cellStyle name="Normal 3 4 2 2 2 2 5" xfId="15762"/>
    <cellStyle name="Normal 3 4 2 2 2 2 6" xfId="15763"/>
    <cellStyle name="Normal 3 4 2 2 2 3" xfId="15764"/>
    <cellStyle name="Normal 3 4 2 2 2 3 2" xfId="15765"/>
    <cellStyle name="Normal 3 4 2 2 2 3 2 2" xfId="15766"/>
    <cellStyle name="Normal 3 4 2 2 2 3 2 2 2" xfId="15767"/>
    <cellStyle name="Normal 3 4 2 2 2 3 2 2 3" xfId="15768"/>
    <cellStyle name="Normal 3 4 2 2 2 3 2 2 4" xfId="15769"/>
    <cellStyle name="Normal 3 4 2 2 2 3 2 3" xfId="15770"/>
    <cellStyle name="Normal 3 4 2 2 2 3 2 4" xfId="15771"/>
    <cellStyle name="Normal 3 4 2 2 2 3 2 5" xfId="15772"/>
    <cellStyle name="Normal 3 4 2 2 2 3 3" xfId="15773"/>
    <cellStyle name="Normal 3 4 2 2 2 3 3 2" xfId="15774"/>
    <cellStyle name="Normal 3 4 2 2 2 3 3 3" xfId="15775"/>
    <cellStyle name="Normal 3 4 2 2 2 3 3 4" xfId="15776"/>
    <cellStyle name="Normal 3 4 2 2 2 3 4" xfId="15777"/>
    <cellStyle name="Normal 3 4 2 2 2 3 5" xfId="15778"/>
    <cellStyle name="Normal 3 4 2 2 2 3 6" xfId="15779"/>
    <cellStyle name="Normal 3 4 2 2 2 4" xfId="15780"/>
    <cellStyle name="Normal 3 4 2 2 2 4 2" xfId="15781"/>
    <cellStyle name="Normal 3 4 2 2 2 4 2 2" xfId="15782"/>
    <cellStyle name="Normal 3 4 2 2 2 4 2 3" xfId="15783"/>
    <cellStyle name="Normal 3 4 2 2 2 4 2 4" xfId="15784"/>
    <cellStyle name="Normal 3 4 2 2 2 4 3" xfId="15785"/>
    <cellStyle name="Normal 3 4 2 2 2 4 4" xfId="15786"/>
    <cellStyle name="Normal 3 4 2 2 2 4 5" xfId="15787"/>
    <cellStyle name="Normal 3 4 2 2 2 5" xfId="15788"/>
    <cellStyle name="Normal 3 4 2 2 2 5 2" xfId="15789"/>
    <cellStyle name="Normal 3 4 2 2 2 5 3" xfId="15790"/>
    <cellStyle name="Normal 3 4 2 2 2 5 4" xfId="15791"/>
    <cellStyle name="Normal 3 4 2 2 2 6" xfId="15792"/>
    <cellStyle name="Normal 3 4 2 2 2 7" xfId="15793"/>
    <cellStyle name="Normal 3 4 2 2 2 8" xfId="15794"/>
    <cellStyle name="Normal 3 4 2 2 3" xfId="15795"/>
    <cellStyle name="Normal 3 4 2 2 3 2" xfId="15796"/>
    <cellStyle name="Normal 3 4 2 2 3 2 2" xfId="15797"/>
    <cellStyle name="Normal 3 4 2 2 3 2 2 2" xfId="15798"/>
    <cellStyle name="Normal 3 4 2 2 3 2 2 3" xfId="15799"/>
    <cellStyle name="Normal 3 4 2 2 3 2 2 4" xfId="15800"/>
    <cellStyle name="Normal 3 4 2 2 3 2 3" xfId="15801"/>
    <cellStyle name="Normal 3 4 2 2 3 2 3 2" xfId="15802"/>
    <cellStyle name="Normal 3 4 2 2 3 2 3 3" xfId="15803"/>
    <cellStyle name="Normal 3 4 2 2 3 2 3 4" xfId="15804"/>
    <cellStyle name="Normal 3 4 2 2 3 2 4" xfId="15805"/>
    <cellStyle name="Normal 3 4 2 2 3 2 5" xfId="15806"/>
    <cellStyle name="Normal 3 4 2 2 3 2 6" xfId="15807"/>
    <cellStyle name="Normal 3 4 2 2 3 3" xfId="15808"/>
    <cellStyle name="Normal 3 4 2 2 3 3 2" xfId="15809"/>
    <cellStyle name="Normal 3 4 2 2 3 3 3" xfId="15810"/>
    <cellStyle name="Normal 3 4 2 2 3 3 4" xfId="15811"/>
    <cellStyle name="Normal 3 4 2 2 3 4" xfId="15812"/>
    <cellStyle name="Normal 3 4 2 2 3 4 2" xfId="15813"/>
    <cellStyle name="Normal 3 4 2 2 3 4 3" xfId="15814"/>
    <cellStyle name="Normal 3 4 2 2 3 4 4" xfId="15815"/>
    <cellStyle name="Normal 3 4 2 2 3 5" xfId="15816"/>
    <cellStyle name="Normal 3 4 2 2 3 6" xfId="15817"/>
    <cellStyle name="Normal 3 4 2 2 3 7" xfId="15818"/>
    <cellStyle name="Normal 3 4 2 2 4" xfId="15819"/>
    <cellStyle name="Normal 3 4 2 2 4 2" xfId="15820"/>
    <cellStyle name="Normal 3 4 2 2 4 2 2" xfId="15821"/>
    <cellStyle name="Normal 3 4 2 2 4 2 2 2" xfId="15822"/>
    <cellStyle name="Normal 3 4 2 2 4 2 2 3" xfId="15823"/>
    <cellStyle name="Normal 3 4 2 2 4 2 2 4" xfId="15824"/>
    <cellStyle name="Normal 3 4 2 2 4 2 3" xfId="15825"/>
    <cellStyle name="Normal 3 4 2 2 4 2 4" xfId="15826"/>
    <cellStyle name="Normal 3 4 2 2 4 2 5" xfId="15827"/>
    <cellStyle name="Normal 3 4 2 2 4 3" xfId="15828"/>
    <cellStyle name="Normal 3 4 2 2 4 3 2" xfId="15829"/>
    <cellStyle name="Normal 3 4 2 2 4 3 3" xfId="15830"/>
    <cellStyle name="Normal 3 4 2 2 4 3 4" xfId="15831"/>
    <cellStyle name="Normal 3 4 2 2 4 4" xfId="15832"/>
    <cellStyle name="Normal 3 4 2 2 4 5" xfId="15833"/>
    <cellStyle name="Normal 3 4 2 2 4 6" xfId="15834"/>
    <cellStyle name="Normal 3 4 2 2 5" xfId="15835"/>
    <cellStyle name="Normal 3 4 2 2 5 2" xfId="15836"/>
    <cellStyle name="Normal 3 4 2 2 5 2 2" xfId="15837"/>
    <cellStyle name="Normal 3 4 2 2 5 2 3" xfId="15838"/>
    <cellStyle name="Normal 3 4 2 2 5 2 4" xfId="15839"/>
    <cellStyle name="Normal 3 4 2 2 5 3" xfId="15840"/>
    <cellStyle name="Normal 3 4 2 2 5 4" xfId="15841"/>
    <cellStyle name="Normal 3 4 2 2 5 5" xfId="15842"/>
    <cellStyle name="Normal 3 4 2 2 6" xfId="15843"/>
    <cellStyle name="Normal 3 4 2 2 6 2" xfId="15844"/>
    <cellStyle name="Normal 3 4 2 2 6 3" xfId="15845"/>
    <cellStyle name="Normal 3 4 2 2 6 4" xfId="15846"/>
    <cellStyle name="Normal 3 4 2 2 7" xfId="15847"/>
    <cellStyle name="Normal 3 4 2 2 8" xfId="15848"/>
    <cellStyle name="Normal 3 4 2 2 9" xfId="15849"/>
    <cellStyle name="Normal 3 4 2 3" xfId="15850"/>
    <cellStyle name="Normal 3 4 2 3 2" xfId="15851"/>
    <cellStyle name="Normal 3 4 2 3 2 2" xfId="15852"/>
    <cellStyle name="Normal 3 4 2 3 2 2 2" xfId="15853"/>
    <cellStyle name="Normal 3 4 2 3 2 2 2 2" xfId="15854"/>
    <cellStyle name="Normal 3 4 2 3 2 2 2 3" xfId="15855"/>
    <cellStyle name="Normal 3 4 2 3 2 2 2 4" xfId="15856"/>
    <cellStyle name="Normal 3 4 2 3 2 2 3" xfId="15857"/>
    <cellStyle name="Normal 3 4 2 3 2 2 3 2" xfId="15858"/>
    <cellStyle name="Normal 3 4 2 3 2 2 3 3" xfId="15859"/>
    <cellStyle name="Normal 3 4 2 3 2 2 3 4" xfId="15860"/>
    <cellStyle name="Normal 3 4 2 3 2 2 4" xfId="15861"/>
    <cellStyle name="Normal 3 4 2 3 2 2 5" xfId="15862"/>
    <cellStyle name="Normal 3 4 2 3 2 2 6" xfId="15863"/>
    <cellStyle name="Normal 3 4 2 3 2 3" xfId="15864"/>
    <cellStyle name="Normal 3 4 2 3 2 3 2" xfId="15865"/>
    <cellStyle name="Normal 3 4 2 3 2 3 3" xfId="15866"/>
    <cellStyle name="Normal 3 4 2 3 2 3 4" xfId="15867"/>
    <cellStyle name="Normal 3 4 2 3 2 4" xfId="15868"/>
    <cellStyle name="Normal 3 4 2 3 2 4 2" xfId="15869"/>
    <cellStyle name="Normal 3 4 2 3 2 4 3" xfId="15870"/>
    <cellStyle name="Normal 3 4 2 3 2 4 4" xfId="15871"/>
    <cellStyle name="Normal 3 4 2 3 2 5" xfId="15872"/>
    <cellStyle name="Normal 3 4 2 3 2 6" xfId="15873"/>
    <cellStyle name="Normal 3 4 2 3 2 7" xfId="15874"/>
    <cellStyle name="Normal 3 4 2 3 3" xfId="15875"/>
    <cellStyle name="Normal 3 4 2 3 3 2" xfId="15876"/>
    <cellStyle name="Normal 3 4 2 3 3 2 2" xfId="15877"/>
    <cellStyle name="Normal 3 4 2 3 3 2 2 2" xfId="15878"/>
    <cellStyle name="Normal 3 4 2 3 3 2 2 3" xfId="15879"/>
    <cellStyle name="Normal 3 4 2 3 3 2 2 4" xfId="15880"/>
    <cellStyle name="Normal 3 4 2 3 3 2 3" xfId="15881"/>
    <cellStyle name="Normal 3 4 2 3 3 2 3 2" xfId="15882"/>
    <cellStyle name="Normal 3 4 2 3 3 2 3 3" xfId="15883"/>
    <cellStyle name="Normal 3 4 2 3 3 2 3 4" xfId="15884"/>
    <cellStyle name="Normal 3 4 2 3 3 2 4" xfId="15885"/>
    <cellStyle name="Normal 3 4 2 3 3 2 5" xfId="15886"/>
    <cellStyle name="Normal 3 4 2 3 3 2 6" xfId="15887"/>
    <cellStyle name="Normal 3 4 2 3 3 3" xfId="15888"/>
    <cellStyle name="Normal 3 4 2 3 3 3 2" xfId="15889"/>
    <cellStyle name="Normal 3 4 2 3 3 3 3" xfId="15890"/>
    <cellStyle name="Normal 3 4 2 3 3 3 4" xfId="15891"/>
    <cellStyle name="Normal 3 4 2 3 3 4" xfId="15892"/>
    <cellStyle name="Normal 3 4 2 3 3 4 2" xfId="15893"/>
    <cellStyle name="Normal 3 4 2 3 3 4 3" xfId="15894"/>
    <cellStyle name="Normal 3 4 2 3 3 4 4" xfId="15895"/>
    <cellStyle name="Normal 3 4 2 3 3 5" xfId="15896"/>
    <cellStyle name="Normal 3 4 2 3 3 6" xfId="15897"/>
    <cellStyle name="Normal 3 4 2 3 3 7" xfId="15898"/>
    <cellStyle name="Normal 3 4 2 3 4" xfId="15899"/>
    <cellStyle name="Normal 3 4 2 3 4 2" xfId="15900"/>
    <cellStyle name="Normal 3 4 2 3 4 2 2" xfId="15901"/>
    <cellStyle name="Normal 3 4 2 3 4 2 3" xfId="15902"/>
    <cellStyle name="Normal 3 4 2 3 4 2 4" xfId="15903"/>
    <cellStyle name="Normal 3 4 2 3 4 3" xfId="15904"/>
    <cellStyle name="Normal 3 4 2 3 4 3 2" xfId="15905"/>
    <cellStyle name="Normal 3 4 2 3 4 3 3" xfId="15906"/>
    <cellStyle name="Normal 3 4 2 3 4 3 4" xfId="15907"/>
    <cellStyle name="Normal 3 4 2 3 4 4" xfId="15908"/>
    <cellStyle name="Normal 3 4 2 3 4 5" xfId="15909"/>
    <cellStyle name="Normal 3 4 2 3 4 6" xfId="15910"/>
    <cellStyle name="Normal 3 4 2 3 5" xfId="15911"/>
    <cellStyle name="Normal 3 4 2 3 5 2" xfId="15912"/>
    <cellStyle name="Normal 3 4 2 3 5 3" xfId="15913"/>
    <cellStyle name="Normal 3 4 2 3 5 4" xfId="15914"/>
    <cellStyle name="Normal 3 4 2 3 6" xfId="15915"/>
    <cellStyle name="Normal 3 4 2 3 6 2" xfId="15916"/>
    <cellStyle name="Normal 3 4 2 3 6 3" xfId="15917"/>
    <cellStyle name="Normal 3 4 2 3 6 4" xfId="15918"/>
    <cellStyle name="Normal 3 4 2 3 7" xfId="15919"/>
    <cellStyle name="Normal 3 4 2 3 8" xfId="15920"/>
    <cellStyle name="Normal 3 4 2 3 9" xfId="15921"/>
    <cellStyle name="Normal 3 4 2 4" xfId="15922"/>
    <cellStyle name="Normal 3 4 2 4 2" xfId="15923"/>
    <cellStyle name="Normal 3 4 2 4 2 2" xfId="15924"/>
    <cellStyle name="Normal 3 4 2 4 2 2 2" xfId="15925"/>
    <cellStyle name="Normal 3 4 2 4 2 2 3" xfId="15926"/>
    <cellStyle name="Normal 3 4 2 4 2 2 4" xfId="15927"/>
    <cellStyle name="Normal 3 4 2 4 2 3" xfId="15928"/>
    <cellStyle name="Normal 3 4 2 4 2 3 2" xfId="15929"/>
    <cellStyle name="Normal 3 4 2 4 2 3 3" xfId="15930"/>
    <cellStyle name="Normal 3 4 2 4 2 3 4" xfId="15931"/>
    <cellStyle name="Normal 3 4 2 4 2 4" xfId="15932"/>
    <cellStyle name="Normal 3 4 2 4 2 5" xfId="15933"/>
    <cellStyle name="Normal 3 4 2 4 2 6" xfId="15934"/>
    <cellStyle name="Normal 3 4 2 4 3" xfId="15935"/>
    <cellStyle name="Normal 3 4 2 4 3 2" xfId="15936"/>
    <cellStyle name="Normal 3 4 2 4 3 3" xfId="15937"/>
    <cellStyle name="Normal 3 4 2 4 3 4" xfId="15938"/>
    <cellStyle name="Normal 3 4 2 4 4" xfId="15939"/>
    <cellStyle name="Normal 3 4 2 4 4 2" xfId="15940"/>
    <cellStyle name="Normal 3 4 2 4 4 3" xfId="15941"/>
    <cellStyle name="Normal 3 4 2 4 4 4" xfId="15942"/>
    <cellStyle name="Normal 3 4 2 4 5" xfId="15943"/>
    <cellStyle name="Normal 3 4 2 4 6" xfId="15944"/>
    <cellStyle name="Normal 3 4 2 4 7" xfId="15945"/>
    <cellStyle name="Normal 3 4 2 5" xfId="15946"/>
    <cellStyle name="Normal 3 4 2 5 2" xfId="15947"/>
    <cellStyle name="Normal 3 4 2 5 2 2" xfId="15948"/>
    <cellStyle name="Normal 3 4 2 5 2 2 2" xfId="15949"/>
    <cellStyle name="Normal 3 4 2 5 2 2 3" xfId="15950"/>
    <cellStyle name="Normal 3 4 2 5 2 2 4" xfId="15951"/>
    <cellStyle name="Normal 3 4 2 5 2 3" xfId="15952"/>
    <cellStyle name="Normal 3 4 2 5 2 3 2" xfId="15953"/>
    <cellStyle name="Normal 3 4 2 5 2 3 3" xfId="15954"/>
    <cellStyle name="Normal 3 4 2 5 2 3 4" xfId="15955"/>
    <cellStyle name="Normal 3 4 2 5 2 4" xfId="15956"/>
    <cellStyle name="Normal 3 4 2 5 2 5" xfId="15957"/>
    <cellStyle name="Normal 3 4 2 5 2 6" xfId="15958"/>
    <cellStyle name="Normal 3 4 2 5 3" xfId="15959"/>
    <cellStyle name="Normal 3 4 2 5 3 2" xfId="15960"/>
    <cellStyle name="Normal 3 4 2 5 3 3" xfId="15961"/>
    <cellStyle name="Normal 3 4 2 5 3 4" xfId="15962"/>
    <cellStyle name="Normal 3 4 2 5 4" xfId="15963"/>
    <cellStyle name="Normal 3 4 2 5 4 2" xfId="15964"/>
    <cellStyle name="Normal 3 4 2 5 4 3" xfId="15965"/>
    <cellStyle name="Normal 3 4 2 5 4 4" xfId="15966"/>
    <cellStyle name="Normal 3 4 2 5 5" xfId="15967"/>
    <cellStyle name="Normal 3 4 2 5 6" xfId="15968"/>
    <cellStyle name="Normal 3 4 2 5 7" xfId="15969"/>
    <cellStyle name="Normal 3 4 2 6" xfId="15970"/>
    <cellStyle name="Normal 3 4 2 6 2" xfId="15971"/>
    <cellStyle name="Normal 3 4 2 6 2 2" xfId="15972"/>
    <cellStyle name="Normal 3 4 2 6 2 3" xfId="15973"/>
    <cellStyle name="Normal 3 4 2 6 2 4" xfId="15974"/>
    <cellStyle name="Normal 3 4 2 6 3" xfId="15975"/>
    <cellStyle name="Normal 3 4 2 6 3 2" xfId="15976"/>
    <cellStyle name="Normal 3 4 2 6 3 3" xfId="15977"/>
    <cellStyle name="Normal 3 4 2 6 3 4" xfId="15978"/>
    <cellStyle name="Normal 3 4 2 7" xfId="15979"/>
    <cellStyle name="Normal 3 4 2 7 2" xfId="15980"/>
    <cellStyle name="Normal 3 4 2 7 2 2" xfId="15981"/>
    <cellStyle name="Normal 3 4 2 7 2 3" xfId="15982"/>
    <cellStyle name="Normal 3 4 2 7 2 4" xfId="15983"/>
    <cellStyle name="Normal 3 4 2 7 3" xfId="15984"/>
    <cellStyle name="Normal 3 4 2 7 4" xfId="15985"/>
    <cellStyle name="Normal 3 4 2 7 5" xfId="15986"/>
    <cellStyle name="Normal 3 4 2 8" xfId="15987"/>
    <cellStyle name="Normal 3 4 2 8 2" xfId="15988"/>
    <cellStyle name="Normal 3 4 2 8 3" xfId="15989"/>
    <cellStyle name="Normal 3 4 2 8 4" xfId="15990"/>
    <cellStyle name="Normal 3 4 2 9" xfId="15991"/>
    <cellStyle name="Normal 3 4 3" xfId="15992"/>
    <cellStyle name="Normal 3 4 3 10" xfId="15993"/>
    <cellStyle name="Normal 3 4 3 11" xfId="15994"/>
    <cellStyle name="Normal 3 4 3 2" xfId="15995"/>
    <cellStyle name="Normal 3 4 3 2 2" xfId="15996"/>
    <cellStyle name="Normal 3 4 3 2 2 2" xfId="15997"/>
    <cellStyle name="Normal 3 4 3 2 2 2 2" xfId="15998"/>
    <cellStyle name="Normal 3 4 3 2 2 2 2 2" xfId="15999"/>
    <cellStyle name="Normal 3 4 3 2 2 2 2 3" xfId="16000"/>
    <cellStyle name="Normal 3 4 3 2 2 2 2 4" xfId="16001"/>
    <cellStyle name="Normal 3 4 3 2 2 2 3" xfId="16002"/>
    <cellStyle name="Normal 3 4 3 2 2 2 3 2" xfId="16003"/>
    <cellStyle name="Normal 3 4 3 2 2 2 3 3" xfId="16004"/>
    <cellStyle name="Normal 3 4 3 2 2 2 3 4" xfId="16005"/>
    <cellStyle name="Normal 3 4 3 2 2 2 4" xfId="16006"/>
    <cellStyle name="Normal 3 4 3 2 2 2 5" xfId="16007"/>
    <cellStyle name="Normal 3 4 3 2 2 2 6" xfId="16008"/>
    <cellStyle name="Normal 3 4 3 2 2 3" xfId="16009"/>
    <cellStyle name="Normal 3 4 3 2 2 3 2" xfId="16010"/>
    <cellStyle name="Normal 3 4 3 2 2 3 3" xfId="16011"/>
    <cellStyle name="Normal 3 4 3 2 2 3 4" xfId="16012"/>
    <cellStyle name="Normal 3 4 3 2 2 4" xfId="16013"/>
    <cellStyle name="Normal 3 4 3 2 2 4 2" xfId="16014"/>
    <cellStyle name="Normal 3 4 3 2 2 4 3" xfId="16015"/>
    <cellStyle name="Normal 3 4 3 2 2 4 4" xfId="16016"/>
    <cellStyle name="Normal 3 4 3 2 2 5" xfId="16017"/>
    <cellStyle name="Normal 3 4 3 2 2 6" xfId="16018"/>
    <cellStyle name="Normal 3 4 3 2 2 7" xfId="16019"/>
    <cellStyle name="Normal 3 4 3 2 3" xfId="16020"/>
    <cellStyle name="Normal 3 4 3 2 3 2" xfId="16021"/>
    <cellStyle name="Normal 3 4 3 2 3 2 2" xfId="16022"/>
    <cellStyle name="Normal 3 4 3 2 3 2 2 2" xfId="16023"/>
    <cellStyle name="Normal 3 4 3 2 3 2 2 3" xfId="16024"/>
    <cellStyle name="Normal 3 4 3 2 3 2 2 4" xfId="16025"/>
    <cellStyle name="Normal 3 4 3 2 3 2 3" xfId="16026"/>
    <cellStyle name="Normal 3 4 3 2 3 2 3 2" xfId="16027"/>
    <cellStyle name="Normal 3 4 3 2 3 2 3 3" xfId="16028"/>
    <cellStyle name="Normal 3 4 3 2 3 2 3 4" xfId="16029"/>
    <cellStyle name="Normal 3 4 3 2 3 2 4" xfId="16030"/>
    <cellStyle name="Normal 3 4 3 2 3 2 5" xfId="16031"/>
    <cellStyle name="Normal 3 4 3 2 3 2 6" xfId="16032"/>
    <cellStyle name="Normal 3 4 3 2 3 3" xfId="16033"/>
    <cellStyle name="Normal 3 4 3 2 3 3 2" xfId="16034"/>
    <cellStyle name="Normal 3 4 3 2 3 3 3" xfId="16035"/>
    <cellStyle name="Normal 3 4 3 2 3 3 4" xfId="16036"/>
    <cellStyle name="Normal 3 4 3 2 3 4" xfId="16037"/>
    <cellStyle name="Normal 3 4 3 2 3 4 2" xfId="16038"/>
    <cellStyle name="Normal 3 4 3 2 3 4 3" xfId="16039"/>
    <cellStyle name="Normal 3 4 3 2 3 4 4" xfId="16040"/>
    <cellStyle name="Normal 3 4 3 2 3 5" xfId="16041"/>
    <cellStyle name="Normal 3 4 3 2 3 6" xfId="16042"/>
    <cellStyle name="Normal 3 4 3 2 3 7" xfId="16043"/>
    <cellStyle name="Normal 3 4 3 2 4" xfId="16044"/>
    <cellStyle name="Normal 3 4 3 2 4 2" xfId="16045"/>
    <cellStyle name="Normal 3 4 3 2 4 2 2" xfId="16046"/>
    <cellStyle name="Normal 3 4 3 2 4 2 3" xfId="16047"/>
    <cellStyle name="Normal 3 4 3 2 4 2 4" xfId="16048"/>
    <cellStyle name="Normal 3 4 3 2 4 3" xfId="16049"/>
    <cellStyle name="Normal 3 4 3 2 4 3 2" xfId="16050"/>
    <cellStyle name="Normal 3 4 3 2 4 3 3" xfId="16051"/>
    <cellStyle name="Normal 3 4 3 2 4 3 4" xfId="16052"/>
    <cellStyle name="Normal 3 4 3 2 4 4" xfId="16053"/>
    <cellStyle name="Normal 3 4 3 2 4 5" xfId="16054"/>
    <cellStyle name="Normal 3 4 3 2 4 6" xfId="16055"/>
    <cellStyle name="Normal 3 4 3 2 5" xfId="16056"/>
    <cellStyle name="Normal 3 4 3 2 5 2" xfId="16057"/>
    <cellStyle name="Normal 3 4 3 2 5 3" xfId="16058"/>
    <cellStyle name="Normal 3 4 3 2 5 4" xfId="16059"/>
    <cellStyle name="Normal 3 4 3 2 6" xfId="16060"/>
    <cellStyle name="Normal 3 4 3 2 6 2" xfId="16061"/>
    <cellStyle name="Normal 3 4 3 2 6 3" xfId="16062"/>
    <cellStyle name="Normal 3 4 3 2 6 4" xfId="16063"/>
    <cellStyle name="Normal 3 4 3 2 7" xfId="16064"/>
    <cellStyle name="Normal 3 4 3 2 8" xfId="16065"/>
    <cellStyle name="Normal 3 4 3 2 9" xfId="16066"/>
    <cellStyle name="Normal 3 4 3 3" xfId="16067"/>
    <cellStyle name="Normal 3 4 3 3 2" xfId="16068"/>
    <cellStyle name="Normal 3 4 3 3 2 2" xfId="16069"/>
    <cellStyle name="Normal 3 4 3 3 2 2 2" xfId="16070"/>
    <cellStyle name="Normal 3 4 3 3 2 2 2 2" xfId="16071"/>
    <cellStyle name="Normal 3 4 3 3 2 2 2 3" xfId="16072"/>
    <cellStyle name="Normal 3 4 3 3 2 2 2 4" xfId="16073"/>
    <cellStyle name="Normal 3 4 3 3 2 2 3" xfId="16074"/>
    <cellStyle name="Normal 3 4 3 3 2 2 4" xfId="16075"/>
    <cellStyle name="Normal 3 4 3 3 2 2 5" xfId="16076"/>
    <cellStyle name="Normal 3 4 3 3 2 3" xfId="16077"/>
    <cellStyle name="Normal 3 4 3 3 2 3 2" xfId="16078"/>
    <cellStyle name="Normal 3 4 3 3 2 3 3" xfId="16079"/>
    <cellStyle name="Normal 3 4 3 3 2 3 4" xfId="16080"/>
    <cellStyle name="Normal 3 4 3 3 2 4" xfId="16081"/>
    <cellStyle name="Normal 3 4 3 3 2 4 2" xfId="16082"/>
    <cellStyle name="Normal 3 4 3 3 2 4 3" xfId="16083"/>
    <cellStyle name="Normal 3 4 3 3 2 4 4" xfId="16084"/>
    <cellStyle name="Normal 3 4 3 3 2 5" xfId="16085"/>
    <cellStyle name="Normal 3 4 3 3 2 6" xfId="16086"/>
    <cellStyle name="Normal 3 4 3 3 2 7" xfId="16087"/>
    <cellStyle name="Normal 3 4 3 3 3" xfId="16088"/>
    <cellStyle name="Normal 3 4 3 3 3 2" xfId="16089"/>
    <cellStyle name="Normal 3 4 3 3 3 2 2" xfId="16090"/>
    <cellStyle name="Normal 3 4 3 3 3 2 2 2" xfId="16091"/>
    <cellStyle name="Normal 3 4 3 3 3 2 2 3" xfId="16092"/>
    <cellStyle name="Normal 3 4 3 3 3 2 2 4" xfId="16093"/>
    <cellStyle name="Normal 3 4 3 3 3 2 3" xfId="16094"/>
    <cellStyle name="Normal 3 4 3 3 3 2 4" xfId="16095"/>
    <cellStyle name="Normal 3 4 3 3 3 2 5" xfId="16096"/>
    <cellStyle name="Normal 3 4 3 3 3 3" xfId="16097"/>
    <cellStyle name="Normal 3 4 3 3 3 3 2" xfId="16098"/>
    <cellStyle name="Normal 3 4 3 3 3 3 3" xfId="16099"/>
    <cellStyle name="Normal 3 4 3 3 3 3 4" xfId="16100"/>
    <cellStyle name="Normal 3 4 3 3 3 4" xfId="16101"/>
    <cellStyle name="Normal 3 4 3 3 3 5" xfId="16102"/>
    <cellStyle name="Normal 3 4 3 3 3 6" xfId="16103"/>
    <cellStyle name="Normal 3 4 3 3 4" xfId="16104"/>
    <cellStyle name="Normal 3 4 3 3 4 2" xfId="16105"/>
    <cellStyle name="Normal 3 4 3 3 4 2 2" xfId="16106"/>
    <cellStyle name="Normal 3 4 3 3 4 2 3" xfId="16107"/>
    <cellStyle name="Normal 3 4 3 3 4 2 4" xfId="16108"/>
    <cellStyle name="Normal 3 4 3 3 4 3" xfId="16109"/>
    <cellStyle name="Normal 3 4 3 3 4 4" xfId="16110"/>
    <cellStyle name="Normal 3 4 3 3 4 5" xfId="16111"/>
    <cellStyle name="Normal 3 4 3 3 5" xfId="16112"/>
    <cellStyle name="Normal 3 4 3 3 5 2" xfId="16113"/>
    <cellStyle name="Normal 3 4 3 3 5 3" xfId="16114"/>
    <cellStyle name="Normal 3 4 3 3 5 4" xfId="16115"/>
    <cellStyle name="Normal 3 4 3 3 6" xfId="16116"/>
    <cellStyle name="Normal 3 4 3 3 6 2" xfId="16117"/>
    <cellStyle name="Normal 3 4 3 3 6 3" xfId="16118"/>
    <cellStyle name="Normal 3 4 3 3 6 4" xfId="16119"/>
    <cellStyle name="Normal 3 4 3 3 7" xfId="16120"/>
    <cellStyle name="Normal 3 4 3 3 8" xfId="16121"/>
    <cellStyle name="Normal 3 4 3 3 9" xfId="16122"/>
    <cellStyle name="Normal 3 4 3 4" xfId="16123"/>
    <cellStyle name="Normal 3 4 3 4 2" xfId="16124"/>
    <cellStyle name="Normal 3 4 3 4 2 2" xfId="16125"/>
    <cellStyle name="Normal 3 4 3 4 2 2 2" xfId="16126"/>
    <cellStyle name="Normal 3 4 3 4 2 2 3" xfId="16127"/>
    <cellStyle name="Normal 3 4 3 4 2 2 4" xfId="16128"/>
    <cellStyle name="Normal 3 4 3 4 2 3" xfId="16129"/>
    <cellStyle name="Normal 3 4 3 4 2 3 2" xfId="16130"/>
    <cellStyle name="Normal 3 4 3 4 2 3 3" xfId="16131"/>
    <cellStyle name="Normal 3 4 3 4 2 3 4" xfId="16132"/>
    <cellStyle name="Normal 3 4 3 4 2 4" xfId="16133"/>
    <cellStyle name="Normal 3 4 3 4 2 5" xfId="16134"/>
    <cellStyle name="Normal 3 4 3 4 2 6" xfId="16135"/>
    <cellStyle name="Normal 3 4 3 4 3" xfId="16136"/>
    <cellStyle name="Normal 3 4 3 4 3 2" xfId="16137"/>
    <cellStyle name="Normal 3 4 3 4 3 3" xfId="16138"/>
    <cellStyle name="Normal 3 4 3 4 3 4" xfId="16139"/>
    <cellStyle name="Normal 3 4 3 4 4" xfId="16140"/>
    <cellStyle name="Normal 3 4 3 4 4 2" xfId="16141"/>
    <cellStyle name="Normal 3 4 3 4 4 3" xfId="16142"/>
    <cellStyle name="Normal 3 4 3 4 4 4" xfId="16143"/>
    <cellStyle name="Normal 3 4 3 4 5" xfId="16144"/>
    <cellStyle name="Normal 3 4 3 4 6" xfId="16145"/>
    <cellStyle name="Normal 3 4 3 4 7" xfId="16146"/>
    <cellStyle name="Normal 3 4 3 5" xfId="16147"/>
    <cellStyle name="Normal 3 4 3 5 2" xfId="16148"/>
    <cellStyle name="Normal 3 4 3 5 2 2" xfId="16149"/>
    <cellStyle name="Normal 3 4 3 5 2 2 2" xfId="16150"/>
    <cellStyle name="Normal 3 4 3 5 2 2 3" xfId="16151"/>
    <cellStyle name="Normal 3 4 3 5 2 2 4" xfId="16152"/>
    <cellStyle name="Normal 3 4 3 5 2 3" xfId="16153"/>
    <cellStyle name="Normal 3 4 3 5 2 4" xfId="16154"/>
    <cellStyle name="Normal 3 4 3 5 2 5" xfId="16155"/>
    <cellStyle name="Normal 3 4 3 5 3" xfId="16156"/>
    <cellStyle name="Normal 3 4 3 5 3 2" xfId="16157"/>
    <cellStyle name="Normal 3 4 3 5 3 3" xfId="16158"/>
    <cellStyle name="Normal 3 4 3 5 3 4" xfId="16159"/>
    <cellStyle name="Normal 3 4 3 5 4" xfId="16160"/>
    <cellStyle name="Normal 3 4 3 5 4 2" xfId="16161"/>
    <cellStyle name="Normal 3 4 3 5 4 3" xfId="16162"/>
    <cellStyle name="Normal 3 4 3 5 4 4" xfId="16163"/>
    <cellStyle name="Normal 3 4 3 6" xfId="16164"/>
    <cellStyle name="Normal 3 4 3 6 2" xfId="16165"/>
    <cellStyle name="Normal 3 4 3 6 2 2" xfId="16166"/>
    <cellStyle name="Normal 3 4 3 6 2 3" xfId="16167"/>
    <cellStyle name="Normal 3 4 3 6 2 4" xfId="16168"/>
    <cellStyle name="Normal 3 4 3 6 3" xfId="16169"/>
    <cellStyle name="Normal 3 4 3 6 3 2" xfId="16170"/>
    <cellStyle name="Normal 3 4 3 6 3 3" xfId="16171"/>
    <cellStyle name="Normal 3 4 3 6 3 4" xfId="16172"/>
    <cellStyle name="Normal 3 4 3 6 4" xfId="16173"/>
    <cellStyle name="Normal 3 4 3 6 5" xfId="16174"/>
    <cellStyle name="Normal 3 4 3 6 6" xfId="16175"/>
    <cellStyle name="Normal 3 4 3 7" xfId="16176"/>
    <cellStyle name="Normal 3 4 3 7 2" xfId="16177"/>
    <cellStyle name="Normal 3 4 3 7 3" xfId="16178"/>
    <cellStyle name="Normal 3 4 3 7 4" xfId="16179"/>
    <cellStyle name="Normal 3 4 3 8" xfId="16180"/>
    <cellStyle name="Normal 3 4 3 8 2" xfId="16181"/>
    <cellStyle name="Normal 3 4 3 8 3" xfId="16182"/>
    <cellStyle name="Normal 3 4 3 8 4" xfId="16183"/>
    <cellStyle name="Normal 3 4 3 9" xfId="16184"/>
    <cellStyle name="Normal 3 4 4" xfId="16185"/>
    <cellStyle name="Normal 3 4 4 2" xfId="16186"/>
    <cellStyle name="Normal 3 4 4 2 2" xfId="16187"/>
    <cellStyle name="Normal 3 4 4 2 2 2" xfId="16188"/>
    <cellStyle name="Normal 3 4 4 2 2 2 2" xfId="16189"/>
    <cellStyle name="Normal 3 4 4 2 2 2 3" xfId="16190"/>
    <cellStyle name="Normal 3 4 4 2 2 2 4" xfId="16191"/>
    <cellStyle name="Normal 3 4 4 2 2 3" xfId="16192"/>
    <cellStyle name="Normal 3 4 4 2 2 4" xfId="16193"/>
    <cellStyle name="Normal 3 4 4 2 2 5" xfId="16194"/>
    <cellStyle name="Normal 3 4 4 2 3" xfId="16195"/>
    <cellStyle name="Normal 3 4 4 2 3 2" xfId="16196"/>
    <cellStyle name="Normal 3 4 4 2 3 3" xfId="16197"/>
    <cellStyle name="Normal 3 4 4 2 3 4" xfId="16198"/>
    <cellStyle name="Normal 3 4 4 2 4" xfId="16199"/>
    <cellStyle name="Normal 3 4 4 2 4 2" xfId="16200"/>
    <cellStyle name="Normal 3 4 4 2 4 3" xfId="16201"/>
    <cellStyle name="Normal 3 4 4 2 4 4" xfId="16202"/>
    <cellStyle name="Normal 3 4 4 3" xfId="16203"/>
    <cellStyle name="Normal 3 4 4 3 2" xfId="16204"/>
    <cellStyle name="Normal 3 4 4 3 2 2" xfId="16205"/>
    <cellStyle name="Normal 3 4 4 3 2 2 2" xfId="16206"/>
    <cellStyle name="Normal 3 4 4 3 2 2 3" xfId="16207"/>
    <cellStyle name="Normal 3 4 4 3 2 2 4" xfId="16208"/>
    <cellStyle name="Normal 3 4 4 3 2 3" xfId="16209"/>
    <cellStyle name="Normal 3 4 4 3 2 4" xfId="16210"/>
    <cellStyle name="Normal 3 4 4 3 2 5" xfId="16211"/>
    <cellStyle name="Normal 3 4 4 3 3" xfId="16212"/>
    <cellStyle name="Normal 3 4 4 3 3 2" xfId="16213"/>
    <cellStyle name="Normal 3 4 4 3 3 3" xfId="16214"/>
    <cellStyle name="Normal 3 4 4 3 3 4" xfId="16215"/>
    <cellStyle name="Normal 3 4 4 3 4" xfId="16216"/>
    <cellStyle name="Normal 3 4 4 3 5" xfId="16217"/>
    <cellStyle name="Normal 3 4 4 3 6" xfId="16218"/>
    <cellStyle name="Normal 3 4 4 4" xfId="16219"/>
    <cellStyle name="Normal 3 4 4 4 2" xfId="16220"/>
    <cellStyle name="Normal 3 4 4 4 2 2" xfId="16221"/>
    <cellStyle name="Normal 3 4 4 4 2 3" xfId="16222"/>
    <cellStyle name="Normal 3 4 4 4 2 4" xfId="16223"/>
    <cellStyle name="Normal 3 4 4 4 3" xfId="16224"/>
    <cellStyle name="Normal 3 4 4 4 4" xfId="16225"/>
    <cellStyle name="Normal 3 4 4 4 5" xfId="16226"/>
    <cellStyle name="Normal 3 4 4 5" xfId="16227"/>
    <cellStyle name="Normal 3 4 4 5 2" xfId="16228"/>
    <cellStyle name="Normal 3 4 4 5 3" xfId="16229"/>
    <cellStyle name="Normal 3 4 4 5 4" xfId="16230"/>
    <cellStyle name="Normal 3 4 4 6" xfId="16231"/>
    <cellStyle name="Normal 3 4 4 6 2" xfId="16232"/>
    <cellStyle name="Normal 3 4 4 6 3" xfId="16233"/>
    <cellStyle name="Normal 3 4 4 6 4" xfId="16234"/>
    <cellStyle name="Normal 3 4 5" xfId="16235"/>
    <cellStyle name="Normal 3 4 5 2" xfId="16236"/>
    <cellStyle name="Normal 3 4 5 2 2" xfId="16237"/>
    <cellStyle name="Normal 3 4 5 2 2 2" xfId="16238"/>
    <cellStyle name="Normal 3 4 5 2 2 2 2" xfId="16239"/>
    <cellStyle name="Normal 3 4 5 2 2 2 2 2" xfId="16240"/>
    <cellStyle name="Normal 3 4 5 2 2 2 2 3" xfId="16241"/>
    <cellStyle name="Normal 3 4 5 2 2 2 2 4" xfId="16242"/>
    <cellStyle name="Normal 3 4 5 2 2 2 3" xfId="16243"/>
    <cellStyle name="Normal 3 4 5 2 2 2 4" xfId="16244"/>
    <cellStyle name="Normal 3 4 5 2 2 2 5" xfId="16245"/>
    <cellStyle name="Normal 3 4 5 2 2 3" xfId="16246"/>
    <cellStyle name="Normal 3 4 5 2 2 3 2" xfId="16247"/>
    <cellStyle name="Normal 3 4 5 2 2 3 3" xfId="16248"/>
    <cellStyle name="Normal 3 4 5 2 2 3 4" xfId="16249"/>
    <cellStyle name="Normal 3 4 5 2 2 4" xfId="16250"/>
    <cellStyle name="Normal 3 4 5 2 2 5" xfId="16251"/>
    <cellStyle name="Normal 3 4 5 2 2 6" xfId="16252"/>
    <cellStyle name="Normal 3 4 5 2 3" xfId="16253"/>
    <cellStyle name="Normal 3 4 5 2 3 2" xfId="16254"/>
    <cellStyle name="Normal 3 4 5 2 3 2 2" xfId="16255"/>
    <cellStyle name="Normal 3 4 5 2 3 2 2 2" xfId="16256"/>
    <cellStyle name="Normal 3 4 5 2 3 2 2 3" xfId="16257"/>
    <cellStyle name="Normal 3 4 5 2 3 2 2 4" xfId="16258"/>
    <cellStyle name="Normal 3 4 5 2 3 2 3" xfId="16259"/>
    <cellStyle name="Normal 3 4 5 2 3 2 4" xfId="16260"/>
    <cellStyle name="Normal 3 4 5 2 3 2 5" xfId="16261"/>
    <cellStyle name="Normal 3 4 5 2 3 3" xfId="16262"/>
    <cellStyle name="Normal 3 4 5 2 3 3 2" xfId="16263"/>
    <cellStyle name="Normal 3 4 5 2 3 3 3" xfId="16264"/>
    <cellStyle name="Normal 3 4 5 2 3 3 4" xfId="16265"/>
    <cellStyle name="Normal 3 4 5 2 3 4" xfId="16266"/>
    <cellStyle name="Normal 3 4 5 2 3 5" xfId="16267"/>
    <cellStyle name="Normal 3 4 5 2 3 6" xfId="16268"/>
    <cellStyle name="Normal 3 4 5 2 4" xfId="16269"/>
    <cellStyle name="Normal 3 4 5 2 4 2" xfId="16270"/>
    <cellStyle name="Normal 3 4 5 2 4 2 2" xfId="16271"/>
    <cellStyle name="Normal 3 4 5 2 4 2 3" xfId="16272"/>
    <cellStyle name="Normal 3 4 5 2 4 2 4" xfId="16273"/>
    <cellStyle name="Normal 3 4 5 2 4 3" xfId="16274"/>
    <cellStyle name="Normal 3 4 5 2 4 4" xfId="16275"/>
    <cellStyle name="Normal 3 4 5 2 4 5" xfId="16276"/>
    <cellStyle name="Normal 3 4 5 2 5" xfId="16277"/>
    <cellStyle name="Normal 3 4 5 2 5 2" xfId="16278"/>
    <cellStyle name="Normal 3 4 5 2 5 3" xfId="16279"/>
    <cellStyle name="Normal 3 4 5 2 5 4" xfId="16280"/>
    <cellStyle name="Normal 3 4 5 2 6" xfId="16281"/>
    <cellStyle name="Normal 3 4 5 2 7" xfId="16282"/>
    <cellStyle name="Normal 3 4 5 2 8" xfId="16283"/>
    <cellStyle name="Normal 3 4 5 3" xfId="16284"/>
    <cellStyle name="Normal 3 4 5 3 2" xfId="16285"/>
    <cellStyle name="Normal 3 4 5 3 2 2" xfId="16286"/>
    <cellStyle name="Normal 3 4 5 3 2 2 2" xfId="16287"/>
    <cellStyle name="Normal 3 4 5 3 2 2 3" xfId="16288"/>
    <cellStyle name="Normal 3 4 5 3 2 2 4" xfId="16289"/>
    <cellStyle name="Normal 3 4 5 3 2 3" xfId="16290"/>
    <cellStyle name="Normal 3 4 5 3 2 3 2" xfId="16291"/>
    <cellStyle name="Normal 3 4 5 3 2 3 3" xfId="16292"/>
    <cellStyle name="Normal 3 4 5 3 2 3 4" xfId="16293"/>
    <cellStyle name="Normal 3 4 5 3 2 4" xfId="16294"/>
    <cellStyle name="Normal 3 4 5 3 2 5" xfId="16295"/>
    <cellStyle name="Normal 3 4 5 3 2 6" xfId="16296"/>
    <cellStyle name="Normal 3 4 5 3 3" xfId="16297"/>
    <cellStyle name="Normal 3 4 5 3 3 2" xfId="16298"/>
    <cellStyle name="Normal 3 4 5 3 3 3" xfId="16299"/>
    <cellStyle name="Normal 3 4 5 3 3 4" xfId="16300"/>
    <cellStyle name="Normal 3 4 5 3 4" xfId="16301"/>
    <cellStyle name="Normal 3 4 5 3 4 2" xfId="16302"/>
    <cellStyle name="Normal 3 4 5 3 4 3" xfId="16303"/>
    <cellStyle name="Normal 3 4 5 3 4 4" xfId="16304"/>
    <cellStyle name="Normal 3 4 5 3 5" xfId="16305"/>
    <cellStyle name="Normal 3 4 5 3 6" xfId="16306"/>
    <cellStyle name="Normal 3 4 5 3 7" xfId="16307"/>
    <cellStyle name="Normal 3 4 5 4" xfId="16308"/>
    <cellStyle name="Normal 3 4 5 4 2" xfId="16309"/>
    <cellStyle name="Normal 3 4 5 4 2 2" xfId="16310"/>
    <cellStyle name="Normal 3 4 5 4 2 2 2" xfId="16311"/>
    <cellStyle name="Normal 3 4 5 4 2 2 3" xfId="16312"/>
    <cellStyle name="Normal 3 4 5 4 2 2 4" xfId="16313"/>
    <cellStyle name="Normal 3 4 5 4 2 3" xfId="16314"/>
    <cellStyle name="Normal 3 4 5 4 2 4" xfId="16315"/>
    <cellStyle name="Normal 3 4 5 4 2 5" xfId="16316"/>
    <cellStyle name="Normal 3 4 5 4 3" xfId="16317"/>
    <cellStyle name="Normal 3 4 5 4 3 2" xfId="16318"/>
    <cellStyle name="Normal 3 4 5 4 3 3" xfId="16319"/>
    <cellStyle name="Normal 3 4 5 4 3 4" xfId="16320"/>
    <cellStyle name="Normal 3 4 5 4 4" xfId="16321"/>
    <cellStyle name="Normal 3 4 5 4 5" xfId="16322"/>
    <cellStyle name="Normal 3 4 5 4 6" xfId="16323"/>
    <cellStyle name="Normal 3 4 5 5" xfId="16324"/>
    <cellStyle name="Normal 3 4 5 5 2" xfId="16325"/>
    <cellStyle name="Normal 3 4 5 5 2 2" xfId="16326"/>
    <cellStyle name="Normal 3 4 5 5 2 3" xfId="16327"/>
    <cellStyle name="Normal 3 4 5 5 2 4" xfId="16328"/>
    <cellStyle name="Normal 3 4 5 6" xfId="16329"/>
    <cellStyle name="Normal 3 4 5 6 2" xfId="16330"/>
    <cellStyle name="Normal 3 4 5 6 2 2" xfId="16331"/>
    <cellStyle name="Normal 3 4 5 6 2 3" xfId="16332"/>
    <cellStyle name="Normal 3 4 5 6 2 4" xfId="16333"/>
    <cellStyle name="Normal 3 4 5 6 3" xfId="16334"/>
    <cellStyle name="Normal 3 4 5 6 4" xfId="16335"/>
    <cellStyle name="Normal 3 4 5 6 5" xfId="16336"/>
    <cellStyle name="Normal 3 4 5 7" xfId="16337"/>
    <cellStyle name="Normal 3 4 5 8" xfId="16338"/>
    <cellStyle name="Normal 3 4 5 9" xfId="16339"/>
    <cellStyle name="Normal 3 4 6" xfId="16340"/>
    <cellStyle name="Normal 3 4 6 2" xfId="16341"/>
    <cellStyle name="Normal 3 4 6 2 2" xfId="16342"/>
    <cellStyle name="Normal 3 4 6 2 2 2" xfId="16343"/>
    <cellStyle name="Normal 3 4 6 2 2 2 2" xfId="16344"/>
    <cellStyle name="Normal 3 4 6 2 2 2 3" xfId="16345"/>
    <cellStyle name="Normal 3 4 6 2 2 2 4" xfId="16346"/>
    <cellStyle name="Normal 3 4 6 2 2 3" xfId="16347"/>
    <cellStyle name="Normal 3 4 6 2 2 4" xfId="16348"/>
    <cellStyle name="Normal 3 4 6 2 2 5" xfId="16349"/>
    <cellStyle name="Normal 3 4 6 2 3" xfId="16350"/>
    <cellStyle name="Normal 3 4 6 2 3 2" xfId="16351"/>
    <cellStyle name="Normal 3 4 6 2 3 3" xfId="16352"/>
    <cellStyle name="Normal 3 4 6 2 3 4" xfId="16353"/>
    <cellStyle name="Normal 3 4 6 2 4" xfId="16354"/>
    <cellStyle name="Normal 3 4 6 2 5" xfId="16355"/>
    <cellStyle name="Normal 3 4 6 2 6" xfId="16356"/>
    <cellStyle name="Normal 3 4 6 3" xfId="16357"/>
    <cellStyle name="Normal 3 4 6 3 2" xfId="16358"/>
    <cellStyle name="Normal 3 4 6 3 2 2" xfId="16359"/>
    <cellStyle name="Normal 3 4 6 3 2 2 2" xfId="16360"/>
    <cellStyle name="Normal 3 4 6 3 2 2 3" xfId="16361"/>
    <cellStyle name="Normal 3 4 6 3 2 2 4" xfId="16362"/>
    <cellStyle name="Normal 3 4 6 3 2 3" xfId="16363"/>
    <cellStyle name="Normal 3 4 6 3 2 4" xfId="16364"/>
    <cellStyle name="Normal 3 4 6 3 2 5" xfId="16365"/>
    <cellStyle name="Normal 3 4 6 3 3" xfId="16366"/>
    <cellStyle name="Normal 3 4 6 3 3 2" xfId="16367"/>
    <cellStyle name="Normal 3 4 6 3 3 3" xfId="16368"/>
    <cellStyle name="Normal 3 4 6 3 3 4" xfId="16369"/>
    <cellStyle name="Normal 3 4 6 3 4" xfId="16370"/>
    <cellStyle name="Normal 3 4 6 3 5" xfId="16371"/>
    <cellStyle name="Normal 3 4 6 3 6" xfId="16372"/>
    <cellStyle name="Normal 3 4 6 4" xfId="16373"/>
    <cellStyle name="Normal 3 4 6 4 2" xfId="16374"/>
    <cellStyle name="Normal 3 4 6 4 2 2" xfId="16375"/>
    <cellStyle name="Normal 3 4 6 4 2 3" xfId="16376"/>
    <cellStyle name="Normal 3 4 6 4 2 4" xfId="16377"/>
    <cellStyle name="Normal 3 4 6 5" xfId="16378"/>
    <cellStyle name="Normal 3 4 6 5 2" xfId="16379"/>
    <cellStyle name="Normal 3 4 6 5 2 2" xfId="16380"/>
    <cellStyle name="Normal 3 4 6 5 2 3" xfId="16381"/>
    <cellStyle name="Normal 3 4 6 5 2 4" xfId="16382"/>
    <cellStyle name="Normal 3 4 6 5 3" xfId="16383"/>
    <cellStyle name="Normal 3 4 6 5 4" xfId="16384"/>
    <cellStyle name="Normal 3 4 6 5 5" xfId="16385"/>
    <cellStyle name="Normal 3 4 6 6" xfId="16386"/>
    <cellStyle name="Normal 3 4 6 7" xfId="16387"/>
    <cellStyle name="Normal 3 4 6 8" xfId="16388"/>
    <cellStyle name="Normal 3 4 7" xfId="16389"/>
    <cellStyle name="Normal 3 4 7 2" xfId="16390"/>
    <cellStyle name="Normal 3 4 7 2 2" xfId="16391"/>
    <cellStyle name="Normal 3 4 7 2 2 2" xfId="16392"/>
    <cellStyle name="Normal 3 4 7 2 2 2 2" xfId="16393"/>
    <cellStyle name="Normal 3 4 7 2 2 2 3" xfId="16394"/>
    <cellStyle name="Normal 3 4 7 2 2 2 4" xfId="16395"/>
    <cellStyle name="Normal 3 4 7 2 2 3" xfId="16396"/>
    <cellStyle name="Normal 3 4 7 2 2 4" xfId="16397"/>
    <cellStyle name="Normal 3 4 7 2 2 5" xfId="16398"/>
    <cellStyle name="Normal 3 4 7 2 3" xfId="16399"/>
    <cellStyle name="Normal 3 4 7 2 3 2" xfId="16400"/>
    <cellStyle name="Normal 3 4 7 2 3 3" xfId="16401"/>
    <cellStyle name="Normal 3 4 7 2 3 4" xfId="16402"/>
    <cellStyle name="Normal 3 4 7 2 4" xfId="16403"/>
    <cellStyle name="Normal 3 4 7 2 5" xfId="16404"/>
    <cellStyle name="Normal 3 4 7 2 6" xfId="16405"/>
    <cellStyle name="Normal 3 4 7 3" xfId="16406"/>
    <cellStyle name="Normal 3 4 7 3 2" xfId="16407"/>
    <cellStyle name="Normal 3 4 7 3 2 2" xfId="16408"/>
    <cellStyle name="Normal 3 4 7 3 2 2 2" xfId="16409"/>
    <cellStyle name="Normal 3 4 7 3 2 2 3" xfId="16410"/>
    <cellStyle name="Normal 3 4 7 3 2 2 4" xfId="16411"/>
    <cellStyle name="Normal 3 4 7 3 2 3" xfId="16412"/>
    <cellStyle name="Normal 3 4 7 3 2 4" xfId="16413"/>
    <cellStyle name="Normal 3 4 7 3 2 5" xfId="16414"/>
    <cellStyle name="Normal 3 4 7 3 3" xfId="16415"/>
    <cellStyle name="Normal 3 4 7 3 3 2" xfId="16416"/>
    <cellStyle name="Normal 3 4 7 3 3 3" xfId="16417"/>
    <cellStyle name="Normal 3 4 7 3 3 4" xfId="16418"/>
    <cellStyle name="Normal 3 4 7 3 4" xfId="16419"/>
    <cellStyle name="Normal 3 4 7 3 5" xfId="16420"/>
    <cellStyle name="Normal 3 4 7 3 6" xfId="16421"/>
    <cellStyle name="Normal 3 4 7 4" xfId="16422"/>
    <cellStyle name="Normal 3 4 7 4 2" xfId="16423"/>
    <cellStyle name="Normal 3 4 7 4 2 2" xfId="16424"/>
    <cellStyle name="Normal 3 4 7 4 2 3" xfId="16425"/>
    <cellStyle name="Normal 3 4 7 4 2 4" xfId="16426"/>
    <cellStyle name="Normal 3 4 7 5" xfId="16427"/>
    <cellStyle name="Normal 3 4 7 5 2" xfId="16428"/>
    <cellStyle name="Normal 3 4 7 5 2 2" xfId="16429"/>
    <cellStyle name="Normal 3 4 7 5 2 3" xfId="16430"/>
    <cellStyle name="Normal 3 4 7 5 2 4" xfId="16431"/>
    <cellStyle name="Normal 3 4 7 5 3" xfId="16432"/>
    <cellStyle name="Normal 3 4 7 5 4" xfId="16433"/>
    <cellStyle name="Normal 3 4 7 5 5" xfId="16434"/>
    <cellStyle name="Normal 3 4 7 6" xfId="16435"/>
    <cellStyle name="Normal 3 4 7 7" xfId="16436"/>
    <cellStyle name="Normal 3 4 7 8" xfId="16437"/>
    <cellStyle name="Normal 3 4 8" xfId="16438"/>
    <cellStyle name="Normal 3 4 8 2" xfId="16439"/>
    <cellStyle name="Normal 3 4 8 2 2" xfId="16440"/>
    <cellStyle name="Normal 3 4 8 2 2 2" xfId="16441"/>
    <cellStyle name="Normal 3 4 8 2 2 3" xfId="16442"/>
    <cellStyle name="Normal 3 4 8 2 2 4" xfId="16443"/>
    <cellStyle name="Normal 3 4 8 3" xfId="16444"/>
    <cellStyle name="Normal 3 4 8 3 2" xfId="16445"/>
    <cellStyle name="Normal 3 4 8 3 2 2" xfId="16446"/>
    <cellStyle name="Normal 3 4 8 3 2 3" xfId="16447"/>
    <cellStyle name="Normal 3 4 8 3 2 4" xfId="16448"/>
    <cellStyle name="Normal 3 4 8 3 3" xfId="16449"/>
    <cellStyle name="Normal 3 4 8 3 4" xfId="16450"/>
    <cellStyle name="Normal 3 4 8 3 5" xfId="16451"/>
    <cellStyle name="Normal 3 4 8 4" xfId="16452"/>
    <cellStyle name="Normal 3 4 8 5" xfId="16453"/>
    <cellStyle name="Normal 3 4 8 6" xfId="16454"/>
    <cellStyle name="Normal 3 4 9" xfId="16455"/>
    <cellStyle name="Normal 3 4 9 2" xfId="16456"/>
    <cellStyle name="Normal 3 4 9 2 2" xfId="16457"/>
    <cellStyle name="Normal 3 4 9 2 2 2" xfId="16458"/>
    <cellStyle name="Normal 3 4 9 2 2 3" xfId="16459"/>
    <cellStyle name="Normal 3 4 9 2 2 4" xfId="16460"/>
    <cellStyle name="Normal 3 4 9 3" xfId="16461"/>
    <cellStyle name="Normal 3 4 9 3 2" xfId="16462"/>
    <cellStyle name="Normal 3 4 9 3 2 2" xfId="16463"/>
    <cellStyle name="Normal 3 4 9 3 2 3" xfId="16464"/>
    <cellStyle name="Normal 3 4 9 3 2 4" xfId="16465"/>
    <cellStyle name="Normal 3 4 9 3 3" xfId="16466"/>
    <cellStyle name="Normal 3 4 9 3 4" xfId="16467"/>
    <cellStyle name="Normal 3 4 9 3 5" xfId="16468"/>
    <cellStyle name="Normal 3 4 9 4" xfId="16469"/>
    <cellStyle name="Normal 3 4 9 5" xfId="16470"/>
    <cellStyle name="Normal 3 4 9 6" xfId="16471"/>
    <cellStyle name="Normal 3 4 9 7" xfId="16472"/>
    <cellStyle name="Normal 3 40" xfId="16473"/>
    <cellStyle name="Normal 3 40 2" xfId="16474"/>
    <cellStyle name="Normal 3 41" xfId="16475"/>
    <cellStyle name="Normal 3 41 2" xfId="16476"/>
    <cellStyle name="Normal 3 42" xfId="16477"/>
    <cellStyle name="Normal 3 42 2" xfId="16478"/>
    <cellStyle name="Normal 3 43" xfId="16479"/>
    <cellStyle name="Normal 3 43 2" xfId="16480"/>
    <cellStyle name="Normal 3 44" xfId="16481"/>
    <cellStyle name="Normal 3 44 2" xfId="16482"/>
    <cellStyle name="Normal 3 45" xfId="16483"/>
    <cellStyle name="Normal 3 45 2" xfId="16484"/>
    <cellStyle name="Normal 3 46" xfId="16485"/>
    <cellStyle name="Normal 3 46 2" xfId="16486"/>
    <cellStyle name="Normal 3 47" xfId="16487"/>
    <cellStyle name="Normal 3 47 2" xfId="16488"/>
    <cellStyle name="Normal 3 5" xfId="16489"/>
    <cellStyle name="Normal 3 5 10" xfId="16490"/>
    <cellStyle name="Normal 3 5 10 2" xfId="16491"/>
    <cellStyle name="Normal 3 5 11" xfId="16492"/>
    <cellStyle name="Normal 3 5 11 2" xfId="16493"/>
    <cellStyle name="Normal 3 5 12" xfId="16494"/>
    <cellStyle name="Normal 3 5 12 2" xfId="16495"/>
    <cellStyle name="Normal 3 5 13" xfId="16496"/>
    <cellStyle name="Normal 3 5 13 2" xfId="16497"/>
    <cellStyle name="Normal 3 5 14" xfId="16498"/>
    <cellStyle name="Normal 3 5 14 2" xfId="16499"/>
    <cellStyle name="Normal 3 5 14 3" xfId="16500"/>
    <cellStyle name="Normal 3 5 14 3 2" xfId="16501"/>
    <cellStyle name="Normal 3 5 14 3 3" xfId="16502"/>
    <cellStyle name="Normal 3 5 14 3 4" xfId="16503"/>
    <cellStyle name="Normal 3 5 14 4" xfId="16504"/>
    <cellStyle name="Normal 3 5 14 5" xfId="16505"/>
    <cellStyle name="Normal 3 5 14 6" xfId="16506"/>
    <cellStyle name="Normal 3 5 15" xfId="16507"/>
    <cellStyle name="Normal 3 5 16" xfId="16508"/>
    <cellStyle name="Normal 3 5 17" xfId="16509"/>
    <cellStyle name="Normal 3 5 18" xfId="16510"/>
    <cellStyle name="Normal 3 5 19" xfId="16511"/>
    <cellStyle name="Normal 3 5 2" xfId="16512"/>
    <cellStyle name="Normal 3 5 2 2" xfId="16513"/>
    <cellStyle name="Normal 3 5 2 2 2" xfId="16514"/>
    <cellStyle name="Normal 3 5 2 2 2 2" xfId="16515"/>
    <cellStyle name="Normal 3 5 2 2 2 2 2" xfId="16516"/>
    <cellStyle name="Normal 3 5 2 2 2 2 3" xfId="16517"/>
    <cellStyle name="Normal 3 5 2 2 2 2 4" xfId="16518"/>
    <cellStyle name="Normal 3 5 2 2 2 3" xfId="16519"/>
    <cellStyle name="Normal 3 5 2 2 2 4" xfId="16520"/>
    <cellStyle name="Normal 3 5 2 2 2 5" xfId="16521"/>
    <cellStyle name="Normal 3 5 2 2 3" xfId="16522"/>
    <cellStyle name="Normal 3 5 2 2 4" xfId="16523"/>
    <cellStyle name="Normal 3 5 2 2 4 2" xfId="16524"/>
    <cellStyle name="Normal 3 5 2 2 4 3" xfId="16525"/>
    <cellStyle name="Normal 3 5 2 2 4 4" xfId="16526"/>
    <cellStyle name="Normal 3 5 2 2 5" xfId="16527"/>
    <cellStyle name="Normal 3 5 2 2 6" xfId="16528"/>
    <cellStyle name="Normal 3 5 2 2 7" xfId="16529"/>
    <cellStyle name="Normal 3 5 2 3" xfId="16530"/>
    <cellStyle name="Normal 3 5 2 3 2" xfId="16531"/>
    <cellStyle name="Normal 3 5 2 3 2 2" xfId="16532"/>
    <cellStyle name="Normal 3 5 2 3 2 2 2" xfId="16533"/>
    <cellStyle name="Normal 3 5 2 3 2 2 3" xfId="16534"/>
    <cellStyle name="Normal 3 5 2 3 2 2 4" xfId="16535"/>
    <cellStyle name="Normal 3 5 2 3 2 3" xfId="16536"/>
    <cellStyle name="Normal 3 5 2 3 2 4" xfId="16537"/>
    <cellStyle name="Normal 3 5 2 3 2 5" xfId="16538"/>
    <cellStyle name="Normal 3 5 2 3 3" xfId="16539"/>
    <cellStyle name="Normal 3 5 2 3 3 2" xfId="16540"/>
    <cellStyle name="Normal 3 5 2 3 3 3" xfId="16541"/>
    <cellStyle name="Normal 3 5 2 3 3 4" xfId="16542"/>
    <cellStyle name="Normal 3 5 2 3 4" xfId="16543"/>
    <cellStyle name="Normal 3 5 2 3 5" xfId="16544"/>
    <cellStyle name="Normal 3 5 2 3 6" xfId="16545"/>
    <cellStyle name="Normal 3 5 2 4" xfId="16546"/>
    <cellStyle name="Normal 3 5 2 5" xfId="16547"/>
    <cellStyle name="Normal 3 5 2 5 2" xfId="16548"/>
    <cellStyle name="Normal 3 5 2 5 2 2" xfId="16549"/>
    <cellStyle name="Normal 3 5 2 5 2 3" xfId="16550"/>
    <cellStyle name="Normal 3 5 2 5 2 4" xfId="16551"/>
    <cellStyle name="Normal 3 5 2 5 3" xfId="16552"/>
    <cellStyle name="Normal 3 5 2 5 4" xfId="16553"/>
    <cellStyle name="Normal 3 5 2 5 5" xfId="16554"/>
    <cellStyle name="Normal 3 5 2 6" xfId="16555"/>
    <cellStyle name="Normal 3 5 2 6 2" xfId="16556"/>
    <cellStyle name="Normal 3 5 2 6 3" xfId="16557"/>
    <cellStyle name="Normal 3 5 2 6 4" xfId="16558"/>
    <cellStyle name="Normal 3 5 2 7" xfId="16559"/>
    <cellStyle name="Normal 3 5 2 8" xfId="16560"/>
    <cellStyle name="Normal 3 5 2 9" xfId="16561"/>
    <cellStyle name="Normal 3 5 20" xfId="16562"/>
    <cellStyle name="Normal 3 5 21" xfId="16563"/>
    <cellStyle name="Normal 3 5 22" xfId="16564"/>
    <cellStyle name="Normal 3 5 23" xfId="16565"/>
    <cellStyle name="Normal 3 5 24" xfId="16566"/>
    <cellStyle name="Normal 3 5 25" xfId="16567"/>
    <cellStyle name="Normal 3 5 26" xfId="16568"/>
    <cellStyle name="Normal 3 5 27" xfId="16569"/>
    <cellStyle name="Normal 3 5 28" xfId="16570"/>
    <cellStyle name="Normal 3 5 29" xfId="16571"/>
    <cellStyle name="Normal 3 5 3" xfId="16572"/>
    <cellStyle name="Normal 3 5 3 2" xfId="16573"/>
    <cellStyle name="Normal 3 5 3 2 2" xfId="16574"/>
    <cellStyle name="Normal 3 5 3 3" xfId="16575"/>
    <cellStyle name="Normal 3 5 3 3 2" xfId="16576"/>
    <cellStyle name="Normal 3 5 3 3 2 2" xfId="16577"/>
    <cellStyle name="Normal 3 5 3 3 2 3" xfId="16578"/>
    <cellStyle name="Normal 3 5 3 3 2 4" xfId="16579"/>
    <cellStyle name="Normal 3 5 3 3 3" xfId="16580"/>
    <cellStyle name="Normal 3 5 3 3 4" xfId="16581"/>
    <cellStyle name="Normal 3 5 3 3 5" xfId="16582"/>
    <cellStyle name="Normal 3 5 3 4" xfId="16583"/>
    <cellStyle name="Normal 3 5 3 5" xfId="16584"/>
    <cellStyle name="Normal 3 5 3 5 2" xfId="16585"/>
    <cellStyle name="Normal 3 5 3 5 3" xfId="16586"/>
    <cellStyle name="Normal 3 5 3 5 4" xfId="16587"/>
    <cellStyle name="Normal 3 5 3 6" xfId="16588"/>
    <cellStyle name="Normal 3 5 3 7" xfId="16589"/>
    <cellStyle name="Normal 3 5 3 8" xfId="16590"/>
    <cellStyle name="Normal 3 5 30" xfId="16591"/>
    <cellStyle name="Normal 3 5 31" xfId="16592"/>
    <cellStyle name="Normal 3 5 32" xfId="16593"/>
    <cellStyle name="Normal 3 5 33" xfId="16594"/>
    <cellStyle name="Normal 3 5 34" xfId="16595"/>
    <cellStyle name="Normal 3 5 35" xfId="16596"/>
    <cellStyle name="Normal 3 5 36" xfId="16597"/>
    <cellStyle name="Normal 3 5 37" xfId="16598"/>
    <cellStyle name="Normal 3 5 38" xfId="16599"/>
    <cellStyle name="Normal 3 5 39" xfId="16600"/>
    <cellStyle name="Normal 3 5 4" xfId="16601"/>
    <cellStyle name="Normal 3 5 4 2" xfId="16602"/>
    <cellStyle name="Normal 3 5 4 2 2" xfId="16603"/>
    <cellStyle name="Normal 3 5 4 3" xfId="16604"/>
    <cellStyle name="Normal 3 5 4 3 2" xfId="16605"/>
    <cellStyle name="Normal 3 5 4 3 2 2" xfId="16606"/>
    <cellStyle name="Normal 3 5 4 3 2 3" xfId="16607"/>
    <cellStyle name="Normal 3 5 4 3 2 4" xfId="16608"/>
    <cellStyle name="Normal 3 5 4 3 3" xfId="16609"/>
    <cellStyle name="Normal 3 5 4 3 4" xfId="16610"/>
    <cellStyle name="Normal 3 5 4 3 5" xfId="16611"/>
    <cellStyle name="Normal 3 5 4 4" xfId="16612"/>
    <cellStyle name="Normal 3 5 4 5" xfId="16613"/>
    <cellStyle name="Normal 3 5 4 5 2" xfId="16614"/>
    <cellStyle name="Normal 3 5 4 5 3" xfId="16615"/>
    <cellStyle name="Normal 3 5 4 5 4" xfId="16616"/>
    <cellStyle name="Normal 3 5 4 6" xfId="16617"/>
    <cellStyle name="Normal 3 5 4 7" xfId="16618"/>
    <cellStyle name="Normal 3 5 4 8" xfId="16619"/>
    <cellStyle name="Normal 3 5 40" xfId="16620"/>
    <cellStyle name="Normal 3 5 41" xfId="16621"/>
    <cellStyle name="Normal 3 5 42" xfId="16622"/>
    <cellStyle name="Normal 3 5 43" xfId="16623"/>
    <cellStyle name="Normal 3 5 44" xfId="16624"/>
    <cellStyle name="Normal 3 5 45" xfId="16625"/>
    <cellStyle name="Normal 3 5 46" xfId="16626"/>
    <cellStyle name="Normal 3 5 47" xfId="16627"/>
    <cellStyle name="Normal 3 5 48" xfId="16628"/>
    <cellStyle name="Normal 3 5 49" xfId="16629"/>
    <cellStyle name="Normal 3 5 5" xfId="16630"/>
    <cellStyle name="Normal 3 5 5 2" xfId="16631"/>
    <cellStyle name="Normal 3 5 5 3" xfId="16632"/>
    <cellStyle name="Normal 3 5 50" xfId="16633"/>
    <cellStyle name="Normal 3 5 51" xfId="16634"/>
    <cellStyle name="Normal 3 5 52" xfId="16635"/>
    <cellStyle name="Normal 3 5 53" xfId="16636"/>
    <cellStyle name="Normal 3 5 54" xfId="16637"/>
    <cellStyle name="Normal 3 5 55" xfId="16638"/>
    <cellStyle name="Normal 3 5 56" xfId="16639"/>
    <cellStyle name="Normal 3 5 57" xfId="16640"/>
    <cellStyle name="Normal 3 5 58" xfId="16641"/>
    <cellStyle name="Normal 3 5 59" xfId="16642"/>
    <cellStyle name="Normal 3 5 6" xfId="16643"/>
    <cellStyle name="Normal 3 5 6 2" xfId="16644"/>
    <cellStyle name="Normal 3 5 60" xfId="16645"/>
    <cellStyle name="Normal 3 5 61" xfId="16646"/>
    <cellStyle name="Normal 3 5 62" xfId="16647"/>
    <cellStyle name="Normal 3 5 63" xfId="16648"/>
    <cellStyle name="Normal 3 5 64" xfId="16649"/>
    <cellStyle name="Normal 3 5 65" xfId="16650"/>
    <cellStyle name="Normal 3 5 66" xfId="16651"/>
    <cellStyle name="Normal 3 5 67" xfId="16652"/>
    <cellStyle name="Normal 3 5 68" xfId="16653"/>
    <cellStyle name="Normal 3 5 69" xfId="16654"/>
    <cellStyle name="Normal 3 5 7" xfId="16655"/>
    <cellStyle name="Normal 3 5 7 2" xfId="16656"/>
    <cellStyle name="Normal 3 5 70" xfId="16657"/>
    <cellStyle name="Normal 3 5 71" xfId="16658"/>
    <cellStyle name="Normal 3 5 72" xfId="16659"/>
    <cellStyle name="Normal 3 5 73" xfId="16660"/>
    <cellStyle name="Normal 3 5 74" xfId="16661"/>
    <cellStyle name="Normal 3 5 75" xfId="16662"/>
    <cellStyle name="Normal 3 5 76" xfId="16663"/>
    <cellStyle name="Normal 3 5 77" xfId="16664"/>
    <cellStyle name="Normal 3 5 78" xfId="16665"/>
    <cellStyle name="Normal 3 5 79" xfId="16666"/>
    <cellStyle name="Normal 3 5 8" xfId="16667"/>
    <cellStyle name="Normal 3 5 8 2" xfId="16668"/>
    <cellStyle name="Normal 3 5 80" xfId="16669"/>
    <cellStyle name="Normal 3 5 81" xfId="16670"/>
    <cellStyle name="Normal 3 5 82" xfId="16671"/>
    <cellStyle name="Normal 3 5 83" xfId="16672"/>
    <cellStyle name="Normal 3 5 84" xfId="16673"/>
    <cellStyle name="Normal 3 5 85" xfId="16674"/>
    <cellStyle name="Normal 3 5 86" xfId="16675"/>
    <cellStyle name="Normal 3 5 87" xfId="16676"/>
    <cellStyle name="Normal 3 5 88" xfId="16677"/>
    <cellStyle name="Normal 3 5 89" xfId="16678"/>
    <cellStyle name="Normal 3 5 9" xfId="16679"/>
    <cellStyle name="Normal 3 5 9 2" xfId="16680"/>
    <cellStyle name="Normal 3 5 90" xfId="16681"/>
    <cellStyle name="Normal 3 5 91" xfId="16682"/>
    <cellStyle name="Normal 3 5 92" xfId="16683"/>
    <cellStyle name="Normal 3 5 93" xfId="16684"/>
    <cellStyle name="Normal 3 5 94" xfId="16685"/>
    <cellStyle name="Normal 3 5 95" xfId="16686"/>
    <cellStyle name="Normal 3 5 95 2" xfId="16687"/>
    <cellStyle name="Normal 3 5 95 3" xfId="16688"/>
    <cellStyle name="Normal 3 5 95 4" xfId="16689"/>
    <cellStyle name="Normal 3 5 96" xfId="16690"/>
    <cellStyle name="Normal 3 5 97" xfId="16691"/>
    <cellStyle name="Normal 3 5 98" xfId="16692"/>
    <cellStyle name="Normal 3 6" xfId="16693"/>
    <cellStyle name="Normal 3 6 10" xfId="16694"/>
    <cellStyle name="Normal 3 6 2" xfId="16695"/>
    <cellStyle name="Normal 3 6 2 2" xfId="16696"/>
    <cellStyle name="Normal 3 6 2 2 2" xfId="16697"/>
    <cellStyle name="Normal 3 6 2 2 3" xfId="16698"/>
    <cellStyle name="Normal 3 6 2 2 3 2" xfId="16699"/>
    <cellStyle name="Normal 3 6 2 2 3 2 2" xfId="16700"/>
    <cellStyle name="Normal 3 6 2 2 3 2 3" xfId="16701"/>
    <cellStyle name="Normal 3 6 2 2 3 2 4" xfId="16702"/>
    <cellStyle name="Normal 3 6 2 2 3 3" xfId="16703"/>
    <cellStyle name="Normal 3 6 2 2 3 4" xfId="16704"/>
    <cellStyle name="Normal 3 6 2 2 3 5" xfId="16705"/>
    <cellStyle name="Normal 3 6 2 2 4" xfId="16706"/>
    <cellStyle name="Normal 3 6 2 2 4 2" xfId="16707"/>
    <cellStyle name="Normal 3 6 2 2 4 3" xfId="16708"/>
    <cellStyle name="Normal 3 6 2 2 4 4" xfId="16709"/>
    <cellStyle name="Normal 3 6 2 2 5" xfId="16710"/>
    <cellStyle name="Normal 3 6 2 2 6" xfId="16711"/>
    <cellStyle name="Normal 3 6 2 2 7" xfId="16712"/>
    <cellStyle name="Normal 3 6 2 3" xfId="16713"/>
    <cellStyle name="Normal 3 6 2 3 2" xfId="16714"/>
    <cellStyle name="Normal 3 6 2 3 2 2" xfId="16715"/>
    <cellStyle name="Normal 3 6 2 3 2 2 2" xfId="16716"/>
    <cellStyle name="Normal 3 6 2 3 2 2 3" xfId="16717"/>
    <cellStyle name="Normal 3 6 2 3 2 2 4" xfId="16718"/>
    <cellStyle name="Normal 3 6 2 3 2 3" xfId="16719"/>
    <cellStyle name="Normal 3 6 2 3 2 4" xfId="16720"/>
    <cellStyle name="Normal 3 6 2 3 2 5" xfId="16721"/>
    <cellStyle name="Normal 3 6 2 3 3" xfId="16722"/>
    <cellStyle name="Normal 3 6 2 3 3 2" xfId="16723"/>
    <cellStyle name="Normal 3 6 2 3 3 3" xfId="16724"/>
    <cellStyle name="Normal 3 6 2 3 3 4" xfId="16725"/>
    <cellStyle name="Normal 3 6 2 3 4" xfId="16726"/>
    <cellStyle name="Normal 3 6 2 3 5" xfId="16727"/>
    <cellStyle name="Normal 3 6 2 3 6" xfId="16728"/>
    <cellStyle name="Normal 3 6 2 4" xfId="16729"/>
    <cellStyle name="Normal 3 6 2 5" xfId="16730"/>
    <cellStyle name="Normal 3 6 2 5 2" xfId="16731"/>
    <cellStyle name="Normal 3 6 2 5 2 2" xfId="16732"/>
    <cellStyle name="Normal 3 6 2 5 2 3" xfId="16733"/>
    <cellStyle name="Normal 3 6 2 5 2 4" xfId="16734"/>
    <cellStyle name="Normal 3 6 2 5 3" xfId="16735"/>
    <cellStyle name="Normal 3 6 2 5 4" xfId="16736"/>
    <cellStyle name="Normal 3 6 2 5 5" xfId="16737"/>
    <cellStyle name="Normal 3 6 2 6" xfId="16738"/>
    <cellStyle name="Normal 3 6 2 6 2" xfId="16739"/>
    <cellStyle name="Normal 3 6 2 6 3" xfId="16740"/>
    <cellStyle name="Normal 3 6 2 6 4" xfId="16741"/>
    <cellStyle name="Normal 3 6 2 7" xfId="16742"/>
    <cellStyle name="Normal 3 6 2 8" xfId="16743"/>
    <cellStyle name="Normal 3 6 2 9" xfId="16744"/>
    <cellStyle name="Normal 3 6 3" xfId="16745"/>
    <cellStyle name="Normal 3 6 3 2" xfId="16746"/>
    <cellStyle name="Normal 3 6 3 3" xfId="16747"/>
    <cellStyle name="Normal 3 6 3 3 2" xfId="16748"/>
    <cellStyle name="Normal 3 6 3 3 2 2" xfId="16749"/>
    <cellStyle name="Normal 3 6 3 3 2 3" xfId="16750"/>
    <cellStyle name="Normal 3 6 3 3 2 4" xfId="16751"/>
    <cellStyle name="Normal 3 6 3 3 3" xfId="16752"/>
    <cellStyle name="Normal 3 6 3 3 4" xfId="16753"/>
    <cellStyle name="Normal 3 6 3 3 5" xfId="16754"/>
    <cellStyle name="Normal 3 6 3 4" xfId="16755"/>
    <cellStyle name="Normal 3 6 3 5" xfId="16756"/>
    <cellStyle name="Normal 3 6 3 5 2" xfId="16757"/>
    <cellStyle name="Normal 3 6 3 5 3" xfId="16758"/>
    <cellStyle name="Normal 3 6 3 5 4" xfId="16759"/>
    <cellStyle name="Normal 3 6 3 6" xfId="16760"/>
    <cellStyle name="Normal 3 6 3 7" xfId="16761"/>
    <cellStyle name="Normal 3 6 3 8" xfId="16762"/>
    <cellStyle name="Normal 3 6 4" xfId="16763"/>
    <cellStyle name="Normal 3 6 4 2" xfId="16764"/>
    <cellStyle name="Normal 3 6 4 2 2" xfId="16765"/>
    <cellStyle name="Normal 3 6 4 2 2 2" xfId="16766"/>
    <cellStyle name="Normal 3 6 4 2 2 3" xfId="16767"/>
    <cellStyle name="Normal 3 6 4 2 2 4" xfId="16768"/>
    <cellStyle name="Normal 3 6 4 2 3" xfId="16769"/>
    <cellStyle name="Normal 3 6 4 2 4" xfId="16770"/>
    <cellStyle name="Normal 3 6 4 2 5" xfId="16771"/>
    <cellStyle name="Normal 3 6 4 3" xfId="16772"/>
    <cellStyle name="Normal 3 6 4 3 2" xfId="16773"/>
    <cellStyle name="Normal 3 6 4 3 3" xfId="16774"/>
    <cellStyle name="Normal 3 6 4 3 4" xfId="16775"/>
    <cellStyle name="Normal 3 6 4 4" xfId="16776"/>
    <cellStyle name="Normal 3 6 4 5" xfId="16777"/>
    <cellStyle name="Normal 3 6 4 6" xfId="16778"/>
    <cellStyle name="Normal 3 6 5" xfId="16779"/>
    <cellStyle name="Normal 3 6 6" xfId="16780"/>
    <cellStyle name="Normal 3 6 6 2" xfId="16781"/>
    <cellStyle name="Normal 3 6 6 2 2" xfId="16782"/>
    <cellStyle name="Normal 3 6 6 2 3" xfId="16783"/>
    <cellStyle name="Normal 3 6 6 2 4" xfId="16784"/>
    <cellStyle name="Normal 3 6 6 3" xfId="16785"/>
    <cellStyle name="Normal 3 6 6 4" xfId="16786"/>
    <cellStyle name="Normal 3 6 6 5" xfId="16787"/>
    <cellStyle name="Normal 3 6 7" xfId="16788"/>
    <cellStyle name="Normal 3 6 7 2" xfId="16789"/>
    <cellStyle name="Normal 3 6 7 3" xfId="16790"/>
    <cellStyle name="Normal 3 6 7 4" xfId="16791"/>
    <cellStyle name="Normal 3 6 8" xfId="16792"/>
    <cellStyle name="Normal 3 6 9" xfId="16793"/>
    <cellStyle name="Normal 3 7" xfId="16794"/>
    <cellStyle name="Normal 3 7 10" xfId="16795"/>
    <cellStyle name="Normal 3 7 2" xfId="16796"/>
    <cellStyle name="Normal 3 7 2 2" xfId="16797"/>
    <cellStyle name="Normal 3 7 2 2 2" xfId="16798"/>
    <cellStyle name="Normal 3 7 2 2 2 2" xfId="16799"/>
    <cellStyle name="Normal 3 7 2 2 2 2 2" xfId="16800"/>
    <cellStyle name="Normal 3 7 2 2 2 2 3" xfId="16801"/>
    <cellStyle name="Normal 3 7 2 2 2 2 4" xfId="16802"/>
    <cellStyle name="Normal 3 7 2 2 2 3" xfId="16803"/>
    <cellStyle name="Normal 3 7 2 2 2 4" xfId="16804"/>
    <cellStyle name="Normal 3 7 2 2 2 5" xfId="16805"/>
    <cellStyle name="Normal 3 7 2 2 3" xfId="16806"/>
    <cellStyle name="Normal 3 7 2 2 3 2" xfId="16807"/>
    <cellStyle name="Normal 3 7 2 2 3 3" xfId="16808"/>
    <cellStyle name="Normal 3 7 2 2 3 4" xfId="16809"/>
    <cellStyle name="Normal 3 7 2 2 4" xfId="16810"/>
    <cellStyle name="Normal 3 7 2 2 5" xfId="16811"/>
    <cellStyle name="Normal 3 7 2 2 6" xfId="16812"/>
    <cellStyle name="Normal 3 7 2 3" xfId="16813"/>
    <cellStyle name="Normal 3 7 2 3 2" xfId="16814"/>
    <cellStyle name="Normal 3 7 2 3 2 2" xfId="16815"/>
    <cellStyle name="Normal 3 7 2 3 2 2 2" xfId="16816"/>
    <cellStyle name="Normal 3 7 2 3 2 2 3" xfId="16817"/>
    <cellStyle name="Normal 3 7 2 3 2 2 4" xfId="16818"/>
    <cellStyle name="Normal 3 7 2 3 2 3" xfId="16819"/>
    <cellStyle name="Normal 3 7 2 3 2 4" xfId="16820"/>
    <cellStyle name="Normal 3 7 2 3 2 5" xfId="16821"/>
    <cellStyle name="Normal 3 7 2 3 3" xfId="16822"/>
    <cellStyle name="Normal 3 7 2 3 3 2" xfId="16823"/>
    <cellStyle name="Normal 3 7 2 3 3 3" xfId="16824"/>
    <cellStyle name="Normal 3 7 2 3 3 4" xfId="16825"/>
    <cellStyle name="Normal 3 7 2 3 4" xfId="16826"/>
    <cellStyle name="Normal 3 7 2 3 5" xfId="16827"/>
    <cellStyle name="Normal 3 7 2 3 6" xfId="16828"/>
    <cellStyle name="Normal 3 7 2 4" xfId="16829"/>
    <cellStyle name="Normal 3 7 2 5" xfId="16830"/>
    <cellStyle name="Normal 3 7 2 5 2" xfId="16831"/>
    <cellStyle name="Normal 3 7 2 5 2 2" xfId="16832"/>
    <cellStyle name="Normal 3 7 2 5 2 3" xfId="16833"/>
    <cellStyle name="Normal 3 7 2 5 2 4" xfId="16834"/>
    <cellStyle name="Normal 3 7 2 5 3" xfId="16835"/>
    <cellStyle name="Normal 3 7 2 5 4" xfId="16836"/>
    <cellStyle name="Normal 3 7 2 5 5" xfId="16837"/>
    <cellStyle name="Normal 3 7 2 6" xfId="16838"/>
    <cellStyle name="Normal 3 7 2 6 2" xfId="16839"/>
    <cellStyle name="Normal 3 7 2 6 3" xfId="16840"/>
    <cellStyle name="Normal 3 7 2 6 4" xfId="16841"/>
    <cellStyle name="Normal 3 7 2 7" xfId="16842"/>
    <cellStyle name="Normal 3 7 2 8" xfId="16843"/>
    <cellStyle name="Normal 3 7 2 9" xfId="16844"/>
    <cellStyle name="Normal 3 7 3" xfId="16845"/>
    <cellStyle name="Normal 3 7 3 2" xfId="16846"/>
    <cellStyle name="Normal 3 7 3 2 2" xfId="16847"/>
    <cellStyle name="Normal 3 7 3 2 2 2" xfId="16848"/>
    <cellStyle name="Normal 3 7 3 2 2 2 2" xfId="16849"/>
    <cellStyle name="Normal 3 7 3 2 2 2 3" xfId="16850"/>
    <cellStyle name="Normal 3 7 3 2 2 2 4" xfId="16851"/>
    <cellStyle name="Normal 3 7 3 2 2 3" xfId="16852"/>
    <cellStyle name="Normal 3 7 3 2 2 4" xfId="16853"/>
    <cellStyle name="Normal 3 7 3 2 2 5" xfId="16854"/>
    <cellStyle name="Normal 3 7 3 2 3" xfId="16855"/>
    <cellStyle name="Normal 3 7 3 2 3 2" xfId="16856"/>
    <cellStyle name="Normal 3 7 3 2 3 3" xfId="16857"/>
    <cellStyle name="Normal 3 7 3 2 3 4" xfId="16858"/>
    <cellStyle name="Normal 3 7 3 2 4" xfId="16859"/>
    <cellStyle name="Normal 3 7 3 2 5" xfId="16860"/>
    <cellStyle name="Normal 3 7 3 2 6" xfId="16861"/>
    <cellStyle name="Normal 3 7 3 3" xfId="16862"/>
    <cellStyle name="Normal 3 7 3 3 2" xfId="16863"/>
    <cellStyle name="Normal 3 7 3 3 2 2" xfId="16864"/>
    <cellStyle name="Normal 3 7 3 3 2 3" xfId="16865"/>
    <cellStyle name="Normal 3 7 3 3 2 4" xfId="16866"/>
    <cellStyle name="Normal 3 7 3 3 3" xfId="16867"/>
    <cellStyle name="Normal 3 7 3 3 4" xfId="16868"/>
    <cellStyle name="Normal 3 7 3 3 5" xfId="16869"/>
    <cellStyle name="Normal 3 7 3 4" xfId="16870"/>
    <cellStyle name="Normal 3 7 3 5" xfId="16871"/>
    <cellStyle name="Normal 3 7 3 5 2" xfId="16872"/>
    <cellStyle name="Normal 3 7 3 5 3" xfId="16873"/>
    <cellStyle name="Normal 3 7 3 5 4" xfId="16874"/>
    <cellStyle name="Normal 3 7 3 6" xfId="16875"/>
    <cellStyle name="Normal 3 7 3 7" xfId="16876"/>
    <cellStyle name="Normal 3 7 3 8" xfId="16877"/>
    <cellStyle name="Normal 3 7 4" xfId="16878"/>
    <cellStyle name="Normal 3 7 4 2" xfId="16879"/>
    <cellStyle name="Normal 3 7 4 2 2" xfId="16880"/>
    <cellStyle name="Normal 3 7 4 2 2 2" xfId="16881"/>
    <cellStyle name="Normal 3 7 4 2 2 3" xfId="16882"/>
    <cellStyle name="Normal 3 7 4 2 2 4" xfId="16883"/>
    <cellStyle name="Normal 3 7 4 2 3" xfId="16884"/>
    <cellStyle name="Normal 3 7 4 2 4" xfId="16885"/>
    <cellStyle name="Normal 3 7 4 2 5" xfId="16886"/>
    <cellStyle name="Normal 3 7 4 3" xfId="16887"/>
    <cellStyle name="Normal 3 7 4 3 2" xfId="16888"/>
    <cellStyle name="Normal 3 7 4 3 3" xfId="16889"/>
    <cellStyle name="Normal 3 7 4 3 4" xfId="16890"/>
    <cellStyle name="Normal 3 7 4 4" xfId="16891"/>
    <cellStyle name="Normal 3 7 4 5" xfId="16892"/>
    <cellStyle name="Normal 3 7 4 6" xfId="16893"/>
    <cellStyle name="Normal 3 7 5" xfId="16894"/>
    <cellStyle name="Normal 3 7 6" xfId="16895"/>
    <cellStyle name="Normal 3 7 6 2" xfId="16896"/>
    <cellStyle name="Normal 3 7 6 2 2" xfId="16897"/>
    <cellStyle name="Normal 3 7 6 2 3" xfId="16898"/>
    <cellStyle name="Normal 3 7 6 2 4" xfId="16899"/>
    <cellStyle name="Normal 3 7 6 3" xfId="16900"/>
    <cellStyle name="Normal 3 7 6 4" xfId="16901"/>
    <cellStyle name="Normal 3 7 6 5" xfId="16902"/>
    <cellStyle name="Normal 3 7 7" xfId="16903"/>
    <cellStyle name="Normal 3 7 7 2" xfId="16904"/>
    <cellStyle name="Normal 3 7 7 3" xfId="16905"/>
    <cellStyle name="Normal 3 7 7 4" xfId="16906"/>
    <cellStyle name="Normal 3 7 8" xfId="16907"/>
    <cellStyle name="Normal 3 7 9" xfId="16908"/>
    <cellStyle name="Normal 3 8" xfId="16909"/>
    <cellStyle name="Normal 3 8 10" xfId="16910"/>
    <cellStyle name="Normal 3 8 11" xfId="16911"/>
    <cellStyle name="Normal 3 8 11 2" xfId="16912"/>
    <cellStyle name="Normal 3 8 11 2 2" xfId="16913"/>
    <cellStyle name="Normal 3 8 11 2 3" xfId="16914"/>
    <cellStyle name="Normal 3 8 11 2 4" xfId="16915"/>
    <cellStyle name="Normal 3 8 11 3" xfId="16916"/>
    <cellStyle name="Normal 3 8 11 4" xfId="16917"/>
    <cellStyle name="Normal 3 8 11 5" xfId="16918"/>
    <cellStyle name="Normal 3 8 12" xfId="16919"/>
    <cellStyle name="Normal 3 8 12 2" xfId="16920"/>
    <cellStyle name="Normal 3 8 12 3" xfId="16921"/>
    <cellStyle name="Normal 3 8 12 4" xfId="16922"/>
    <cellStyle name="Normal 3 8 13" xfId="16923"/>
    <cellStyle name="Normal 3 8 14" xfId="16924"/>
    <cellStyle name="Normal 3 8 15" xfId="16925"/>
    <cellStyle name="Normal 3 8 2" xfId="16926"/>
    <cellStyle name="Normal 3 8 2 10" xfId="16927"/>
    <cellStyle name="Normal 3 8 2 10 2" xfId="16928"/>
    <cellStyle name="Normal 3 8 2 10 2 2" xfId="16929"/>
    <cellStyle name="Normal 3 8 2 10 2 3" xfId="16930"/>
    <cellStyle name="Normal 3 8 2 10 2 4" xfId="16931"/>
    <cellStyle name="Normal 3 8 2 10 3" xfId="16932"/>
    <cellStyle name="Normal 3 8 2 10 4" xfId="16933"/>
    <cellStyle name="Normal 3 8 2 10 5" xfId="16934"/>
    <cellStyle name="Normal 3 8 2 11" xfId="16935"/>
    <cellStyle name="Normal 3 8 2 11 2" xfId="16936"/>
    <cellStyle name="Normal 3 8 2 11 3" xfId="16937"/>
    <cellStyle name="Normal 3 8 2 11 4" xfId="16938"/>
    <cellStyle name="Normal 3 8 2 12" xfId="16939"/>
    <cellStyle name="Normal 3 8 2 13" xfId="16940"/>
    <cellStyle name="Normal 3 8 2 14" xfId="16941"/>
    <cellStyle name="Normal 3 8 2 2" xfId="16942"/>
    <cellStyle name="Normal 3 8 2 2 2" xfId="16943"/>
    <cellStyle name="Normal 3 8 2 2 3" xfId="16944"/>
    <cellStyle name="Normal 3 8 2 2 4" xfId="16945"/>
    <cellStyle name="Normal 3 8 2 2 4 2" xfId="16946"/>
    <cellStyle name="Normal 3 8 2 2 4 2 2" xfId="16947"/>
    <cellStyle name="Normal 3 8 2 2 4 2 3" xfId="16948"/>
    <cellStyle name="Normal 3 8 2 2 4 2 4" xfId="16949"/>
    <cellStyle name="Normal 3 8 2 2 4 3" xfId="16950"/>
    <cellStyle name="Normal 3 8 2 2 4 4" xfId="16951"/>
    <cellStyle name="Normal 3 8 2 2 4 5" xfId="16952"/>
    <cellStyle name="Normal 3 8 2 2 5" xfId="16953"/>
    <cellStyle name="Normal 3 8 2 2 5 2" xfId="16954"/>
    <cellStyle name="Normal 3 8 2 2 5 3" xfId="16955"/>
    <cellStyle name="Normal 3 8 2 2 5 4" xfId="16956"/>
    <cellStyle name="Normal 3 8 2 2 6" xfId="16957"/>
    <cellStyle name="Normal 3 8 2 2 7" xfId="16958"/>
    <cellStyle name="Normal 3 8 2 2 8" xfId="16959"/>
    <cellStyle name="Normal 3 8 2 3" xfId="16960"/>
    <cellStyle name="Normal 3 8 2 3 2" xfId="16961"/>
    <cellStyle name="Normal 3 8 2 3 3" xfId="16962"/>
    <cellStyle name="Normal 3 8 2 3 3 2" xfId="16963"/>
    <cellStyle name="Normal 3 8 2 3 3 2 2" xfId="16964"/>
    <cellStyle name="Normal 3 8 2 3 3 2 3" xfId="16965"/>
    <cellStyle name="Normal 3 8 2 3 3 2 4" xfId="16966"/>
    <cellStyle name="Normal 3 8 2 3 3 3" xfId="16967"/>
    <cellStyle name="Normal 3 8 2 3 3 4" xfId="16968"/>
    <cellStyle name="Normal 3 8 2 3 3 5" xfId="16969"/>
    <cellStyle name="Normal 3 8 2 3 4" xfId="16970"/>
    <cellStyle name="Normal 3 8 2 3 4 2" xfId="16971"/>
    <cellStyle name="Normal 3 8 2 3 4 3" xfId="16972"/>
    <cellStyle name="Normal 3 8 2 3 4 4" xfId="16973"/>
    <cellStyle name="Normal 3 8 2 3 5" xfId="16974"/>
    <cellStyle name="Normal 3 8 2 3 6" xfId="16975"/>
    <cellStyle name="Normal 3 8 2 3 7" xfId="16976"/>
    <cellStyle name="Normal 3 8 2 4" xfId="16977"/>
    <cellStyle name="Normal 3 8 2 5" xfId="16978"/>
    <cellStyle name="Normal 3 8 2 6" xfId="16979"/>
    <cellStyle name="Normal 3 8 2 7" xfId="16980"/>
    <cellStyle name="Normal 3 8 2 8" xfId="16981"/>
    <cellStyle name="Normal 3 8 2 9" xfId="16982"/>
    <cellStyle name="Normal 3 8 3" xfId="16983"/>
    <cellStyle name="Normal 3 8 3 2" xfId="16984"/>
    <cellStyle name="Normal 3 8 3 3" xfId="16985"/>
    <cellStyle name="Normal 3 8 3 4" xfId="16986"/>
    <cellStyle name="Normal 3 8 3 4 2" xfId="16987"/>
    <cellStyle name="Normal 3 8 3 4 2 2" xfId="16988"/>
    <cellStyle name="Normal 3 8 3 4 2 3" xfId="16989"/>
    <cellStyle name="Normal 3 8 3 4 2 4" xfId="16990"/>
    <cellStyle name="Normal 3 8 3 4 3" xfId="16991"/>
    <cellStyle name="Normal 3 8 3 4 4" xfId="16992"/>
    <cellStyle name="Normal 3 8 3 4 5" xfId="16993"/>
    <cellStyle name="Normal 3 8 3 5" xfId="16994"/>
    <cellStyle name="Normal 3 8 3 5 2" xfId="16995"/>
    <cellStyle name="Normal 3 8 3 5 3" xfId="16996"/>
    <cellStyle name="Normal 3 8 3 5 4" xfId="16997"/>
    <cellStyle name="Normal 3 8 3 6" xfId="16998"/>
    <cellStyle name="Normal 3 8 3 7" xfId="16999"/>
    <cellStyle name="Normal 3 8 3 8" xfId="17000"/>
    <cellStyle name="Normal 3 8 4" xfId="17001"/>
    <cellStyle name="Normal 3 8 4 2" xfId="17002"/>
    <cellStyle name="Normal 3 8 4 3" xfId="17003"/>
    <cellStyle name="Normal 3 8 4 3 2" xfId="17004"/>
    <cellStyle name="Normal 3 8 4 3 2 2" xfId="17005"/>
    <cellStyle name="Normal 3 8 4 3 2 3" xfId="17006"/>
    <cellStyle name="Normal 3 8 4 3 2 4" xfId="17007"/>
    <cellStyle name="Normal 3 8 4 3 3" xfId="17008"/>
    <cellStyle name="Normal 3 8 4 3 4" xfId="17009"/>
    <cellStyle name="Normal 3 8 4 3 5" xfId="17010"/>
    <cellStyle name="Normal 3 8 4 4" xfId="17011"/>
    <cellStyle name="Normal 3 8 4 4 2" xfId="17012"/>
    <cellStyle name="Normal 3 8 4 4 3" xfId="17013"/>
    <cellStyle name="Normal 3 8 4 4 4" xfId="17014"/>
    <cellStyle name="Normal 3 8 4 5" xfId="17015"/>
    <cellStyle name="Normal 3 8 4 6" xfId="17016"/>
    <cellStyle name="Normal 3 8 4 7" xfId="17017"/>
    <cellStyle name="Normal 3 8 5" xfId="17018"/>
    <cellStyle name="Normal 3 8 6" xfId="17019"/>
    <cellStyle name="Normal 3 8 7" xfId="17020"/>
    <cellStyle name="Normal 3 8 8" xfId="17021"/>
    <cellStyle name="Normal 3 8 9" xfId="17022"/>
    <cellStyle name="Normal 3 8 9 2" xfId="17023"/>
    <cellStyle name="Normal 3 8 9 2 2" xfId="17024"/>
    <cellStyle name="Normal 3 8 9 2 2 2" xfId="17025"/>
    <cellStyle name="Normal 3 8 9 2 2 3" xfId="17026"/>
    <cellStyle name="Normal 3 8 9 2 2 4" xfId="17027"/>
    <cellStyle name="Normal 3 8 9 2 3" xfId="17028"/>
    <cellStyle name="Normal 3 8 9 2 4" xfId="17029"/>
    <cellStyle name="Normal 3 8 9 2 5" xfId="17030"/>
    <cellStyle name="Normal 3 8 9 3" xfId="17031"/>
    <cellStyle name="Normal 3 8 9 4" xfId="17032"/>
    <cellStyle name="Normal 3 8 9 4 2" xfId="17033"/>
    <cellStyle name="Normal 3 8 9 4 3" xfId="17034"/>
    <cellStyle name="Normal 3 8 9 4 4" xfId="17035"/>
    <cellStyle name="Normal 3 8 9 5" xfId="17036"/>
    <cellStyle name="Normal 3 8 9 6" xfId="17037"/>
    <cellStyle name="Normal 3 8 9 7" xfId="17038"/>
    <cellStyle name="Normal 3 9" xfId="17039"/>
    <cellStyle name="Normal 3 9 2" xfId="17040"/>
    <cellStyle name="Normal 3 9 2 2" xfId="17041"/>
    <cellStyle name="Normal 3 9 2 3" xfId="17042"/>
    <cellStyle name="Normal 3 9 2 3 2" xfId="17043"/>
    <cellStyle name="Normal 3 9 2 3 2 2" xfId="17044"/>
    <cellStyle name="Normal 3 9 2 3 2 3" xfId="17045"/>
    <cellStyle name="Normal 3 9 2 3 2 4" xfId="17046"/>
    <cellStyle name="Normal 3 9 2 3 3" xfId="17047"/>
    <cellStyle name="Normal 3 9 2 3 4" xfId="17048"/>
    <cellStyle name="Normal 3 9 2 3 5" xfId="17049"/>
    <cellStyle name="Normal 3 9 2 4" xfId="17050"/>
    <cellStyle name="Normal 3 9 2 4 2" xfId="17051"/>
    <cellStyle name="Normal 3 9 2 4 3" xfId="17052"/>
    <cellStyle name="Normal 3 9 2 4 4" xfId="17053"/>
    <cellStyle name="Normal 3 9 2 5" xfId="17054"/>
    <cellStyle name="Normal 3 9 2 6" xfId="17055"/>
    <cellStyle name="Normal 3 9 2 7" xfId="17056"/>
    <cellStyle name="Normal 3 9 3" xfId="17057"/>
    <cellStyle name="Normal 3 9 3 2" xfId="17058"/>
    <cellStyle name="Normal 3 9 3 2 2" xfId="17059"/>
    <cellStyle name="Normal 3 9 3 2 2 2" xfId="17060"/>
    <cellStyle name="Normal 3 9 3 2 2 3" xfId="17061"/>
    <cellStyle name="Normal 3 9 3 2 2 4" xfId="17062"/>
    <cellStyle name="Normal 3 9 3 2 3" xfId="17063"/>
    <cellStyle name="Normal 3 9 3 2 4" xfId="17064"/>
    <cellStyle name="Normal 3 9 3 2 5" xfId="17065"/>
    <cellStyle name="Normal 3 9 3 3" xfId="17066"/>
    <cellStyle name="Normal 3 9 3 3 2" xfId="17067"/>
    <cellStyle name="Normal 3 9 3 3 3" xfId="17068"/>
    <cellStyle name="Normal 3 9 3 3 4" xfId="17069"/>
    <cellStyle name="Normal 3 9 3 4" xfId="17070"/>
    <cellStyle name="Normal 3 9 3 5" xfId="17071"/>
    <cellStyle name="Normal 3 9 3 6" xfId="17072"/>
    <cellStyle name="Normal 3 9 4" xfId="17073"/>
    <cellStyle name="Normal 3 9 5" xfId="17074"/>
    <cellStyle name="Normal 3 9 5 2" xfId="17075"/>
    <cellStyle name="Normal 3 9 5 2 2" xfId="17076"/>
    <cellStyle name="Normal 3 9 5 2 3" xfId="17077"/>
    <cellStyle name="Normal 3 9 5 2 4" xfId="17078"/>
    <cellStyle name="Normal 3 9 5 3" xfId="17079"/>
    <cellStyle name="Normal 3 9 5 4" xfId="17080"/>
    <cellStyle name="Normal 3 9 5 5" xfId="17081"/>
    <cellStyle name="Normal 3 9 6" xfId="17082"/>
    <cellStyle name="Normal 3 9 7" xfId="17083"/>
    <cellStyle name="Normal 3 9 8" xfId="17084"/>
    <cellStyle name="Normal 30" xfId="17085"/>
    <cellStyle name="Normal 30 10" xfId="17086"/>
    <cellStyle name="Normal 30 10 2" xfId="17087"/>
    <cellStyle name="Normal 30 11" xfId="17088"/>
    <cellStyle name="Normal 30 11 2" xfId="17089"/>
    <cellStyle name="Normal 30 12" xfId="17090"/>
    <cellStyle name="Normal 30 12 2" xfId="17091"/>
    <cellStyle name="Normal 30 13" xfId="17092"/>
    <cellStyle name="Normal 30 13 2" xfId="17093"/>
    <cellStyle name="Normal 30 13 2 2" xfId="17094"/>
    <cellStyle name="Normal 30 13 2 3" xfId="17095"/>
    <cellStyle name="Normal 30 13 2 4" xfId="17096"/>
    <cellStyle name="Normal 30 13 3" xfId="17097"/>
    <cellStyle name="Normal 30 13 4" xfId="17098"/>
    <cellStyle name="Normal 30 13 5" xfId="17099"/>
    <cellStyle name="Normal 30 14" xfId="17100"/>
    <cellStyle name="Normal 30 14 2" xfId="17101"/>
    <cellStyle name="Normal 30 14 3" xfId="17102"/>
    <cellStyle name="Normal 30 14 4" xfId="17103"/>
    <cellStyle name="Normal 30 15" xfId="17104"/>
    <cellStyle name="Normal 30 16" xfId="17105"/>
    <cellStyle name="Normal 30 17" xfId="17106"/>
    <cellStyle name="Normal 30 2" xfId="17107"/>
    <cellStyle name="Normal 30 2 2" xfId="17108"/>
    <cellStyle name="Normal 30 3" xfId="17109"/>
    <cellStyle name="Normal 30 3 2" xfId="17110"/>
    <cellStyle name="Normal 30 4" xfId="17111"/>
    <cellStyle name="Normal 30 4 2" xfId="17112"/>
    <cellStyle name="Normal 30 5" xfId="17113"/>
    <cellStyle name="Normal 30 5 2" xfId="17114"/>
    <cellStyle name="Normal 30 6" xfId="17115"/>
    <cellStyle name="Normal 30 6 2" xfId="17116"/>
    <cellStyle name="Normal 30 7" xfId="17117"/>
    <cellStyle name="Normal 30 7 2" xfId="17118"/>
    <cellStyle name="Normal 30 8" xfId="17119"/>
    <cellStyle name="Normal 30 8 2" xfId="17120"/>
    <cellStyle name="Normal 30 9" xfId="17121"/>
    <cellStyle name="Normal 30 9 2" xfId="17122"/>
    <cellStyle name="Normal 31" xfId="17123"/>
    <cellStyle name="Normal 31 2" xfId="17124"/>
    <cellStyle name="Normal 31 3" xfId="17125"/>
    <cellStyle name="Normal 31 3 2" xfId="17126"/>
    <cellStyle name="Normal 31 3 2 2" xfId="17127"/>
    <cellStyle name="Normal 31 3 2 2 2" xfId="17128"/>
    <cellStyle name="Normal 31 3 2 2 3" xfId="17129"/>
    <cellStyle name="Normal 31 3 2 2 4" xfId="17130"/>
    <cellStyle name="Normal 31 3 2 3" xfId="17131"/>
    <cellStyle name="Normal 31 3 2 4" xfId="17132"/>
    <cellStyle name="Normal 31 3 2 5" xfId="17133"/>
    <cellStyle name="Normal 31 3 3" xfId="17134"/>
    <cellStyle name="Normal 31 3 3 2" xfId="17135"/>
    <cellStyle name="Normal 31 3 3 3" xfId="17136"/>
    <cellStyle name="Normal 31 3 3 4" xfId="17137"/>
    <cellStyle name="Normal 31 3 4" xfId="17138"/>
    <cellStyle name="Normal 31 3 5" xfId="17139"/>
    <cellStyle name="Normal 31 3 6" xfId="17140"/>
    <cellStyle name="Normal 32" xfId="17141"/>
    <cellStyle name="Normal 32 2" xfId="17142"/>
    <cellStyle name="Normal 32 3" xfId="17143"/>
    <cellStyle name="Normal 32 3 2" xfId="17144"/>
    <cellStyle name="Normal 32 3 2 2" xfId="17145"/>
    <cellStyle name="Normal 32 3 2 2 2" xfId="17146"/>
    <cellStyle name="Normal 32 3 2 2 3" xfId="17147"/>
    <cellStyle name="Normal 32 3 2 2 4" xfId="17148"/>
    <cellStyle name="Normal 32 3 2 3" xfId="17149"/>
    <cellStyle name="Normal 32 3 2 4" xfId="17150"/>
    <cellStyle name="Normal 32 3 2 5" xfId="17151"/>
    <cellStyle name="Normal 32 3 3" xfId="17152"/>
    <cellStyle name="Normal 32 3 3 2" xfId="17153"/>
    <cellStyle name="Normal 32 3 3 3" xfId="17154"/>
    <cellStyle name="Normal 32 3 3 4" xfId="17155"/>
    <cellStyle name="Normal 32 3 4" xfId="17156"/>
    <cellStyle name="Normal 32 3 5" xfId="17157"/>
    <cellStyle name="Normal 32 3 6" xfId="17158"/>
    <cellStyle name="Normal 33" xfId="17159"/>
    <cellStyle name="Normal 33 2" xfId="17160"/>
    <cellStyle name="Normal 33 3" xfId="17161"/>
    <cellStyle name="Normal 33 3 2" xfId="17162"/>
    <cellStyle name="Normal 33 3 2 2" xfId="17163"/>
    <cellStyle name="Normal 33 3 2 2 2" xfId="17164"/>
    <cellStyle name="Normal 33 3 2 2 3" xfId="17165"/>
    <cellStyle name="Normal 33 3 2 2 4" xfId="17166"/>
    <cellStyle name="Normal 33 3 2 3" xfId="17167"/>
    <cellStyle name="Normal 33 3 2 4" xfId="17168"/>
    <cellStyle name="Normal 33 3 2 5" xfId="17169"/>
    <cellStyle name="Normal 33 3 3" xfId="17170"/>
    <cellStyle name="Normal 33 3 3 2" xfId="17171"/>
    <cellStyle name="Normal 33 3 3 3" xfId="17172"/>
    <cellStyle name="Normal 33 3 3 4" xfId="17173"/>
    <cellStyle name="Normal 33 3 4" xfId="17174"/>
    <cellStyle name="Normal 33 3 5" xfId="17175"/>
    <cellStyle name="Normal 33 3 6" xfId="17176"/>
    <cellStyle name="Normal 34" xfId="17177"/>
    <cellStyle name="Normal 34 2" xfId="17178"/>
    <cellStyle name="Normal 34 2 2" xfId="17179"/>
    <cellStyle name="Normal 34 2 2 2" xfId="17180"/>
    <cellStyle name="Normal 34 2 2 3" xfId="17181"/>
    <cellStyle name="Normal 34 2 2 4" xfId="17182"/>
    <cellStyle name="Normal 34 2 3" xfId="17183"/>
    <cellStyle name="Normal 34 2 4" xfId="17184"/>
    <cellStyle name="Normal 34 2 5" xfId="17185"/>
    <cellStyle name="Normal 34 3" xfId="17186"/>
    <cellStyle name="Normal 34 4" xfId="17187"/>
    <cellStyle name="Normal 34 4 2" xfId="17188"/>
    <cellStyle name="Normal 34 4 3" xfId="17189"/>
    <cellStyle name="Normal 34 4 4" xfId="17190"/>
    <cellStyle name="Normal 34 5" xfId="17191"/>
    <cellStyle name="Normal 34 6" xfId="17192"/>
    <cellStyle name="Normal 34 7" xfId="17193"/>
    <cellStyle name="Normal 35" xfId="17194"/>
    <cellStyle name="Normal 35 2" xfId="17195"/>
    <cellStyle name="Normal 35 2 2" xfId="17196"/>
    <cellStyle name="Normal 35 2 2 2" xfId="17197"/>
    <cellStyle name="Normal 35 2 2 2 2" xfId="17198"/>
    <cellStyle name="Normal 35 2 2 2 3" xfId="17199"/>
    <cellStyle name="Normal 35 2 2 2 4" xfId="17200"/>
    <cellStyle name="Normal 35 2 2 3" xfId="17201"/>
    <cellStyle name="Normal 35 2 2 4" xfId="17202"/>
    <cellStyle name="Normal 35 2 2 5" xfId="17203"/>
    <cellStyle name="Normal 35 2 3" xfId="17204"/>
    <cellStyle name="Normal 35 2 3 2" xfId="17205"/>
    <cellStyle name="Normal 35 2 3 3" xfId="17206"/>
    <cellStyle name="Normal 35 2 3 4" xfId="17207"/>
    <cellStyle name="Normal 35 2 4" xfId="17208"/>
    <cellStyle name="Normal 35 2 5" xfId="17209"/>
    <cellStyle name="Normal 35 2 6" xfId="17210"/>
    <cellStyle name="Normal 36" xfId="17211"/>
    <cellStyle name="Normal 36 2" xfId="17212"/>
    <cellStyle name="Normal 36 2 2" xfId="17213"/>
    <cellStyle name="Normal 36 2 2 2" xfId="17214"/>
    <cellStyle name="Normal 36 2 2 3" xfId="17215"/>
    <cellStyle name="Normal 36 2 2 4" xfId="17216"/>
    <cellStyle name="Normal 36 2 3" xfId="17217"/>
    <cellStyle name="Normal 36 2 4" xfId="17218"/>
    <cellStyle name="Normal 36 2 5" xfId="17219"/>
    <cellStyle name="Normal 36 3" xfId="17220"/>
    <cellStyle name="Normal 36 4" xfId="17221"/>
    <cellStyle name="Normal 36 4 2" xfId="17222"/>
    <cellStyle name="Normal 36 4 3" xfId="17223"/>
    <cellStyle name="Normal 36 4 4" xfId="17224"/>
    <cellStyle name="Normal 36 5" xfId="17225"/>
    <cellStyle name="Normal 36 6" xfId="17226"/>
    <cellStyle name="Normal 36 7" xfId="17227"/>
    <cellStyle name="Normal 37" xfId="17228"/>
    <cellStyle name="Normal 37 2" xfId="17229"/>
    <cellStyle name="Normal 37 3" xfId="17230"/>
    <cellStyle name="Normal 37 3 2" xfId="17231"/>
    <cellStyle name="Normal 37 3 2 2" xfId="17232"/>
    <cellStyle name="Normal 37 3 2 2 2" xfId="17233"/>
    <cellStyle name="Normal 37 3 2 2 3" xfId="17234"/>
    <cellStyle name="Normal 37 3 2 2 4" xfId="17235"/>
    <cellStyle name="Normal 37 3 2 3" xfId="17236"/>
    <cellStyle name="Normal 37 3 2 4" xfId="17237"/>
    <cellStyle name="Normal 37 3 2 5" xfId="17238"/>
    <cellStyle name="Normal 37 3 3" xfId="17239"/>
    <cellStyle name="Normal 37 3 3 2" xfId="17240"/>
    <cellStyle name="Normal 37 3 3 3" xfId="17241"/>
    <cellStyle name="Normal 37 3 3 4" xfId="17242"/>
    <cellStyle name="Normal 37 3 4" xfId="17243"/>
    <cellStyle name="Normal 37 3 5" xfId="17244"/>
    <cellStyle name="Normal 37 3 6" xfId="17245"/>
    <cellStyle name="Normal 38" xfId="17246"/>
    <cellStyle name="Normal 38 2" xfId="17247"/>
    <cellStyle name="Normal 38 3" xfId="17248"/>
    <cellStyle name="Normal 38 3 2" xfId="17249"/>
    <cellStyle name="Normal 38 3 2 2" xfId="17250"/>
    <cellStyle name="Normal 38 3 2 2 2" xfId="17251"/>
    <cellStyle name="Normal 38 3 2 2 3" xfId="17252"/>
    <cellStyle name="Normal 38 3 2 2 4" xfId="17253"/>
    <cellStyle name="Normal 38 3 2 3" xfId="17254"/>
    <cellStyle name="Normal 38 3 2 4" xfId="17255"/>
    <cellStyle name="Normal 38 3 2 5" xfId="17256"/>
    <cellStyle name="Normal 38 3 3" xfId="17257"/>
    <cellStyle name="Normal 38 3 3 2" xfId="17258"/>
    <cellStyle name="Normal 38 3 3 3" xfId="17259"/>
    <cellStyle name="Normal 38 3 3 4" xfId="17260"/>
    <cellStyle name="Normal 38 3 4" xfId="17261"/>
    <cellStyle name="Normal 38 3 5" xfId="17262"/>
    <cellStyle name="Normal 38 3 6" xfId="17263"/>
    <cellStyle name="Normal 39" xfId="17264"/>
    <cellStyle name="Normal 39 2" xfId="17265"/>
    <cellStyle name="Normal 39 3" xfId="17266"/>
    <cellStyle name="Normal 39 3 2" xfId="17267"/>
    <cellStyle name="Normal 39 3 2 2" xfId="17268"/>
    <cellStyle name="Normal 39 3 2 2 2" xfId="17269"/>
    <cellStyle name="Normal 39 3 2 2 3" xfId="17270"/>
    <cellStyle name="Normal 39 3 2 2 4" xfId="17271"/>
    <cellStyle name="Normal 39 3 2 3" xfId="17272"/>
    <cellStyle name="Normal 39 3 2 4" xfId="17273"/>
    <cellStyle name="Normal 39 3 2 5" xfId="17274"/>
    <cellStyle name="Normal 39 3 3" xfId="17275"/>
    <cellStyle name="Normal 39 3 3 2" xfId="17276"/>
    <cellStyle name="Normal 39 3 3 3" xfId="17277"/>
    <cellStyle name="Normal 39 3 3 4" xfId="17278"/>
    <cellStyle name="Normal 39 3 4" xfId="17279"/>
    <cellStyle name="Normal 39 3 5" xfId="17280"/>
    <cellStyle name="Normal 39 3 6" xfId="17281"/>
    <cellStyle name="Normal 4" xfId="13"/>
    <cellStyle name="Normal 4 10" xfId="17282"/>
    <cellStyle name="Normal 4 11" xfId="17283"/>
    <cellStyle name="Normal 4 12" xfId="17284"/>
    <cellStyle name="Normal 4 13" xfId="17285"/>
    <cellStyle name="Normal 4 13 2" xfId="17286"/>
    <cellStyle name="Normal 4 13 3" xfId="17287"/>
    <cellStyle name="Normal 4 13 4" xfId="17288"/>
    <cellStyle name="Normal 4 14" xfId="17289"/>
    <cellStyle name="Normal 4 14 2" xfId="17290"/>
    <cellStyle name="Normal 4 14 3" xfId="17291"/>
    <cellStyle name="Normal 4 15" xfId="21415"/>
    <cellStyle name="Normal 4 16" xfId="21416"/>
    <cellStyle name="Normal 4 2" xfId="17292"/>
    <cellStyle name="Normal 4 2 10" xfId="17293"/>
    <cellStyle name="Normal 4 2 11" xfId="17294"/>
    <cellStyle name="Normal 4 2 11 2" xfId="17295"/>
    <cellStyle name="Normal 4 2 11 2 2" xfId="17296"/>
    <cellStyle name="Normal 4 2 11 2 3" xfId="17297"/>
    <cellStyle name="Normal 4 2 11 2 4" xfId="17298"/>
    <cellStyle name="Normal 4 2 11 3" xfId="17299"/>
    <cellStyle name="Normal 4 2 11 4" xfId="17300"/>
    <cellStyle name="Normal 4 2 11 5" xfId="17301"/>
    <cellStyle name="Normal 4 2 12" xfId="17302"/>
    <cellStyle name="Normal 4 2 13" xfId="17303"/>
    <cellStyle name="Normal 4 2 14" xfId="17304"/>
    <cellStyle name="Normal 4 2 2" xfId="17305"/>
    <cellStyle name="Normal 4 2 2 10" xfId="17306"/>
    <cellStyle name="Normal 4 2 2 10 2" xfId="17307"/>
    <cellStyle name="Normal 4 2 2 10 2 2" xfId="17308"/>
    <cellStyle name="Normal 4 2 2 10 2 3" xfId="17309"/>
    <cellStyle name="Normal 4 2 2 10 2 4" xfId="17310"/>
    <cellStyle name="Normal 4 2 2 10 3" xfId="17311"/>
    <cellStyle name="Normal 4 2 2 10 4" xfId="17312"/>
    <cellStyle name="Normal 4 2 2 10 5" xfId="17313"/>
    <cellStyle name="Normal 4 2 2 11" xfId="17314"/>
    <cellStyle name="Normal 4 2 2 12" xfId="17315"/>
    <cellStyle name="Normal 4 2 2 13" xfId="17316"/>
    <cellStyle name="Normal 4 2 2 14" xfId="17317"/>
    <cellStyle name="Normal 4 2 2 2" xfId="17318"/>
    <cellStyle name="Normal 4 2 2 2 2" xfId="17319"/>
    <cellStyle name="Normal 4 2 2 2 2 2" xfId="17320"/>
    <cellStyle name="Normal 4 2 2 2 2 2 2" xfId="17321"/>
    <cellStyle name="Normal 4 2 2 2 2 2 2 2" xfId="17322"/>
    <cellStyle name="Normal 4 2 2 2 2 2 2 2 2" xfId="17323"/>
    <cellStyle name="Normal 4 2 2 2 2 2 2 2 3" xfId="17324"/>
    <cellStyle name="Normal 4 2 2 2 2 2 2 2 4" xfId="17325"/>
    <cellStyle name="Normal 4 2 2 2 2 2 2 3" xfId="17326"/>
    <cellStyle name="Normal 4 2 2 2 2 2 2 4" xfId="17327"/>
    <cellStyle name="Normal 4 2 2 2 2 2 2 5" xfId="17328"/>
    <cellStyle name="Normal 4 2 2 2 2 2 3" xfId="17329"/>
    <cellStyle name="Normal 4 2 2 2 2 2 3 2" xfId="17330"/>
    <cellStyle name="Normal 4 2 2 2 2 2 3 3" xfId="17331"/>
    <cellStyle name="Normal 4 2 2 2 2 2 3 4" xfId="17332"/>
    <cellStyle name="Normal 4 2 2 2 2 2 4" xfId="17333"/>
    <cellStyle name="Normal 4 2 2 2 2 2 5" xfId="17334"/>
    <cellStyle name="Normal 4 2 2 2 2 2 6" xfId="17335"/>
    <cellStyle name="Normal 4 2 2 2 2 3" xfId="17336"/>
    <cellStyle name="Normal 4 2 2 2 2 3 2" xfId="17337"/>
    <cellStyle name="Normal 4 2 2 2 2 3 2 2" xfId="17338"/>
    <cellStyle name="Normal 4 2 2 2 2 3 2 2 2" xfId="17339"/>
    <cellStyle name="Normal 4 2 2 2 2 3 2 2 3" xfId="17340"/>
    <cellStyle name="Normal 4 2 2 2 2 3 2 2 4" xfId="17341"/>
    <cellStyle name="Normal 4 2 2 2 2 3 2 3" xfId="17342"/>
    <cellStyle name="Normal 4 2 2 2 2 3 2 4" xfId="17343"/>
    <cellStyle name="Normal 4 2 2 2 2 3 2 5" xfId="17344"/>
    <cellStyle name="Normal 4 2 2 2 2 3 3" xfId="17345"/>
    <cellStyle name="Normal 4 2 2 2 2 3 3 2" xfId="17346"/>
    <cellStyle name="Normal 4 2 2 2 2 3 3 3" xfId="17347"/>
    <cellStyle name="Normal 4 2 2 2 2 3 3 4" xfId="17348"/>
    <cellStyle name="Normal 4 2 2 2 2 3 4" xfId="17349"/>
    <cellStyle name="Normal 4 2 2 2 2 3 5" xfId="17350"/>
    <cellStyle name="Normal 4 2 2 2 2 3 6" xfId="17351"/>
    <cellStyle name="Normal 4 2 2 2 2 4" xfId="17352"/>
    <cellStyle name="Normal 4 2 2 2 2 4 2" xfId="17353"/>
    <cellStyle name="Normal 4 2 2 2 2 4 2 2" xfId="17354"/>
    <cellStyle name="Normal 4 2 2 2 2 4 2 3" xfId="17355"/>
    <cellStyle name="Normal 4 2 2 2 2 4 2 4" xfId="17356"/>
    <cellStyle name="Normal 4 2 2 2 2 4 3" xfId="17357"/>
    <cellStyle name="Normal 4 2 2 2 2 4 4" xfId="17358"/>
    <cellStyle name="Normal 4 2 2 2 2 4 5" xfId="17359"/>
    <cellStyle name="Normal 4 2 2 2 2 5" xfId="17360"/>
    <cellStyle name="Normal 4 2 2 2 2 5 2" xfId="17361"/>
    <cellStyle name="Normal 4 2 2 2 2 5 3" xfId="17362"/>
    <cellStyle name="Normal 4 2 2 2 2 5 4" xfId="17363"/>
    <cellStyle name="Normal 4 2 2 2 2 6" xfId="17364"/>
    <cellStyle name="Normal 4 2 2 2 2 7" xfId="17365"/>
    <cellStyle name="Normal 4 2 2 2 2 8" xfId="17366"/>
    <cellStyle name="Normal 4 2 2 2 3" xfId="17367"/>
    <cellStyle name="Normal 4 2 2 2 3 2" xfId="17368"/>
    <cellStyle name="Normal 4 2 2 2 3 2 2" xfId="17369"/>
    <cellStyle name="Normal 4 2 2 2 3 2 2 2" xfId="17370"/>
    <cellStyle name="Normal 4 2 2 2 3 2 2 3" xfId="17371"/>
    <cellStyle name="Normal 4 2 2 2 3 2 2 4" xfId="17372"/>
    <cellStyle name="Normal 4 2 2 2 3 2 3" xfId="17373"/>
    <cellStyle name="Normal 4 2 2 2 3 2 4" xfId="17374"/>
    <cellStyle name="Normal 4 2 2 2 3 2 5" xfId="17375"/>
    <cellStyle name="Normal 4 2 2 2 3 3" xfId="17376"/>
    <cellStyle name="Normal 4 2 2 2 3 3 2" xfId="17377"/>
    <cellStyle name="Normal 4 2 2 2 3 3 3" xfId="17378"/>
    <cellStyle name="Normal 4 2 2 2 3 3 4" xfId="17379"/>
    <cellStyle name="Normal 4 2 2 2 3 4" xfId="17380"/>
    <cellStyle name="Normal 4 2 2 2 3 5" xfId="17381"/>
    <cellStyle name="Normal 4 2 2 2 3 6" xfId="17382"/>
    <cellStyle name="Normal 4 2 2 2 4" xfId="17383"/>
    <cellStyle name="Normal 4 2 2 2 4 2" xfId="17384"/>
    <cellStyle name="Normal 4 2 2 2 4 2 2" xfId="17385"/>
    <cellStyle name="Normal 4 2 2 2 4 2 2 2" xfId="17386"/>
    <cellStyle name="Normal 4 2 2 2 4 2 2 3" xfId="17387"/>
    <cellStyle name="Normal 4 2 2 2 4 2 2 4" xfId="17388"/>
    <cellStyle name="Normal 4 2 2 2 4 2 3" xfId="17389"/>
    <cellStyle name="Normal 4 2 2 2 4 2 4" xfId="17390"/>
    <cellStyle name="Normal 4 2 2 2 4 2 5" xfId="17391"/>
    <cellStyle name="Normal 4 2 2 2 4 3" xfId="17392"/>
    <cellStyle name="Normal 4 2 2 2 4 3 2" xfId="17393"/>
    <cellStyle name="Normal 4 2 2 2 4 3 3" xfId="17394"/>
    <cellStyle name="Normal 4 2 2 2 4 3 4" xfId="17395"/>
    <cellStyle name="Normal 4 2 2 2 4 4" xfId="17396"/>
    <cellStyle name="Normal 4 2 2 2 4 5" xfId="17397"/>
    <cellStyle name="Normal 4 2 2 2 4 6" xfId="17398"/>
    <cellStyle name="Normal 4 2 2 2 5" xfId="17399"/>
    <cellStyle name="Normal 4 2 2 2 5 2" xfId="17400"/>
    <cellStyle name="Normal 4 2 2 2 5 2 2" xfId="17401"/>
    <cellStyle name="Normal 4 2 2 2 5 2 3" xfId="17402"/>
    <cellStyle name="Normal 4 2 2 2 5 2 4" xfId="17403"/>
    <cellStyle name="Normal 4 2 2 2 5 3" xfId="17404"/>
    <cellStyle name="Normal 4 2 2 2 5 4" xfId="17405"/>
    <cellStyle name="Normal 4 2 2 2 5 5" xfId="17406"/>
    <cellStyle name="Normal 4 2 2 2 6" xfId="17407"/>
    <cellStyle name="Normal 4 2 2 2 6 2" xfId="17408"/>
    <cellStyle name="Normal 4 2 2 2 6 3" xfId="17409"/>
    <cellStyle name="Normal 4 2 2 2 6 4" xfId="17410"/>
    <cellStyle name="Normal 4 2 2 2 7" xfId="17411"/>
    <cellStyle name="Normal 4 2 2 2 8" xfId="17412"/>
    <cellStyle name="Normal 4 2 2 2 9" xfId="17413"/>
    <cellStyle name="Normal 4 2 2 3" xfId="17414"/>
    <cellStyle name="Normal 4 2 2 3 2" xfId="17415"/>
    <cellStyle name="Normal 4 2 2 3 2 2" xfId="17416"/>
    <cellStyle name="Normal 4 2 2 3 2 2 2" xfId="17417"/>
    <cellStyle name="Normal 4 2 2 3 2 2 2 2" xfId="17418"/>
    <cellStyle name="Normal 4 2 2 3 2 2 2 2 2" xfId="17419"/>
    <cellStyle name="Normal 4 2 2 3 2 2 2 2 3" xfId="17420"/>
    <cellStyle name="Normal 4 2 2 3 2 2 2 2 4" xfId="17421"/>
    <cellStyle name="Normal 4 2 2 3 2 2 2 3" xfId="17422"/>
    <cellStyle name="Normal 4 2 2 3 2 2 2 4" xfId="17423"/>
    <cellStyle name="Normal 4 2 2 3 2 2 2 5" xfId="17424"/>
    <cellStyle name="Normal 4 2 2 3 2 2 3" xfId="17425"/>
    <cellStyle name="Normal 4 2 2 3 2 2 3 2" xfId="17426"/>
    <cellStyle name="Normal 4 2 2 3 2 2 3 3" xfId="17427"/>
    <cellStyle name="Normal 4 2 2 3 2 2 3 4" xfId="17428"/>
    <cellStyle name="Normal 4 2 2 3 2 2 4" xfId="17429"/>
    <cellStyle name="Normal 4 2 2 3 2 2 5" xfId="17430"/>
    <cellStyle name="Normal 4 2 2 3 2 2 6" xfId="17431"/>
    <cellStyle name="Normal 4 2 2 3 2 3" xfId="17432"/>
    <cellStyle name="Normal 4 2 2 3 2 3 2" xfId="17433"/>
    <cellStyle name="Normal 4 2 2 3 2 3 2 2" xfId="17434"/>
    <cellStyle name="Normal 4 2 2 3 2 3 2 2 2" xfId="17435"/>
    <cellStyle name="Normal 4 2 2 3 2 3 2 2 3" xfId="17436"/>
    <cellStyle name="Normal 4 2 2 3 2 3 2 2 4" xfId="17437"/>
    <cellStyle name="Normal 4 2 2 3 2 3 2 3" xfId="17438"/>
    <cellStyle name="Normal 4 2 2 3 2 3 2 4" xfId="17439"/>
    <cellStyle name="Normal 4 2 2 3 2 3 2 5" xfId="17440"/>
    <cellStyle name="Normal 4 2 2 3 2 3 3" xfId="17441"/>
    <cellStyle name="Normal 4 2 2 3 2 3 3 2" xfId="17442"/>
    <cellStyle name="Normal 4 2 2 3 2 3 3 3" xfId="17443"/>
    <cellStyle name="Normal 4 2 2 3 2 3 3 4" xfId="17444"/>
    <cellStyle name="Normal 4 2 2 3 2 3 4" xfId="17445"/>
    <cellStyle name="Normal 4 2 2 3 2 3 5" xfId="17446"/>
    <cellStyle name="Normal 4 2 2 3 2 3 6" xfId="17447"/>
    <cellStyle name="Normal 4 2 2 3 2 4" xfId="17448"/>
    <cellStyle name="Normal 4 2 2 3 2 4 2" xfId="17449"/>
    <cellStyle name="Normal 4 2 2 3 2 4 2 2" xfId="17450"/>
    <cellStyle name="Normal 4 2 2 3 2 4 2 3" xfId="17451"/>
    <cellStyle name="Normal 4 2 2 3 2 4 2 4" xfId="17452"/>
    <cellStyle name="Normal 4 2 2 3 2 4 3" xfId="17453"/>
    <cellStyle name="Normal 4 2 2 3 2 4 4" xfId="17454"/>
    <cellStyle name="Normal 4 2 2 3 2 4 5" xfId="17455"/>
    <cellStyle name="Normal 4 2 2 3 2 5" xfId="17456"/>
    <cellStyle name="Normal 4 2 2 3 2 5 2" xfId="17457"/>
    <cellStyle name="Normal 4 2 2 3 2 5 3" xfId="17458"/>
    <cellStyle name="Normal 4 2 2 3 2 5 4" xfId="17459"/>
    <cellStyle name="Normal 4 2 2 3 2 6" xfId="17460"/>
    <cellStyle name="Normal 4 2 2 3 2 7" xfId="17461"/>
    <cellStyle name="Normal 4 2 2 3 2 8" xfId="17462"/>
    <cellStyle name="Normal 4 2 2 3 3" xfId="17463"/>
    <cellStyle name="Normal 4 2 2 3 3 2" xfId="17464"/>
    <cellStyle name="Normal 4 2 2 3 3 2 2" xfId="17465"/>
    <cellStyle name="Normal 4 2 2 3 3 2 2 2" xfId="17466"/>
    <cellStyle name="Normal 4 2 2 3 3 2 2 3" xfId="17467"/>
    <cellStyle name="Normal 4 2 2 3 3 2 2 4" xfId="17468"/>
    <cellStyle name="Normal 4 2 2 3 3 2 3" xfId="17469"/>
    <cellStyle name="Normal 4 2 2 3 3 2 4" xfId="17470"/>
    <cellStyle name="Normal 4 2 2 3 3 2 5" xfId="17471"/>
    <cellStyle name="Normal 4 2 2 3 3 3" xfId="17472"/>
    <cellStyle name="Normal 4 2 2 3 3 3 2" xfId="17473"/>
    <cellStyle name="Normal 4 2 2 3 3 3 3" xfId="17474"/>
    <cellStyle name="Normal 4 2 2 3 3 3 4" xfId="17475"/>
    <cellStyle name="Normal 4 2 2 3 3 4" xfId="17476"/>
    <cellStyle name="Normal 4 2 2 3 3 5" xfId="17477"/>
    <cellStyle name="Normal 4 2 2 3 3 6" xfId="17478"/>
    <cellStyle name="Normal 4 2 2 3 4" xfId="17479"/>
    <cellStyle name="Normal 4 2 2 3 4 2" xfId="17480"/>
    <cellStyle name="Normal 4 2 2 3 4 2 2" xfId="17481"/>
    <cellStyle name="Normal 4 2 2 3 4 2 2 2" xfId="17482"/>
    <cellStyle name="Normal 4 2 2 3 4 2 2 3" xfId="17483"/>
    <cellStyle name="Normal 4 2 2 3 4 2 2 4" xfId="17484"/>
    <cellStyle name="Normal 4 2 2 3 4 2 3" xfId="17485"/>
    <cellStyle name="Normal 4 2 2 3 4 2 4" xfId="17486"/>
    <cellStyle name="Normal 4 2 2 3 4 2 5" xfId="17487"/>
    <cellStyle name="Normal 4 2 2 3 4 3" xfId="17488"/>
    <cellStyle name="Normal 4 2 2 3 4 3 2" xfId="17489"/>
    <cellStyle name="Normal 4 2 2 3 4 3 3" xfId="17490"/>
    <cellStyle name="Normal 4 2 2 3 4 3 4" xfId="17491"/>
    <cellStyle name="Normal 4 2 2 3 4 4" xfId="17492"/>
    <cellStyle name="Normal 4 2 2 3 4 5" xfId="17493"/>
    <cellStyle name="Normal 4 2 2 3 4 6" xfId="17494"/>
    <cellStyle name="Normal 4 2 2 3 5" xfId="17495"/>
    <cellStyle name="Normal 4 2 2 3 5 2" xfId="17496"/>
    <cellStyle name="Normal 4 2 2 3 5 2 2" xfId="17497"/>
    <cellStyle name="Normal 4 2 2 3 5 2 3" xfId="17498"/>
    <cellStyle name="Normal 4 2 2 3 5 2 4" xfId="17499"/>
    <cellStyle name="Normal 4 2 2 3 5 3" xfId="17500"/>
    <cellStyle name="Normal 4 2 2 3 5 4" xfId="17501"/>
    <cellStyle name="Normal 4 2 2 3 5 5" xfId="17502"/>
    <cellStyle name="Normal 4 2 2 3 6" xfId="17503"/>
    <cellStyle name="Normal 4 2 2 3 6 2" xfId="17504"/>
    <cellStyle name="Normal 4 2 2 3 6 3" xfId="17505"/>
    <cellStyle name="Normal 4 2 2 3 6 4" xfId="17506"/>
    <cellStyle name="Normal 4 2 2 3 7" xfId="17507"/>
    <cellStyle name="Normal 4 2 2 3 8" xfId="17508"/>
    <cellStyle name="Normal 4 2 2 3 9" xfId="17509"/>
    <cellStyle name="Normal 4 2 2 4" xfId="17510"/>
    <cellStyle name="Normal 4 2 2 4 2" xfId="17511"/>
    <cellStyle name="Normal 4 2 2 4 2 2" xfId="17512"/>
    <cellStyle name="Normal 4 2 2 4 2 2 2" xfId="17513"/>
    <cellStyle name="Normal 4 2 2 4 2 2 2 2" xfId="17514"/>
    <cellStyle name="Normal 4 2 2 4 2 2 2 2 2" xfId="17515"/>
    <cellStyle name="Normal 4 2 2 4 2 2 2 2 3" xfId="17516"/>
    <cellStyle name="Normal 4 2 2 4 2 2 2 2 4" xfId="17517"/>
    <cellStyle name="Normal 4 2 2 4 2 2 2 3" xfId="17518"/>
    <cellStyle name="Normal 4 2 2 4 2 2 2 4" xfId="17519"/>
    <cellStyle name="Normal 4 2 2 4 2 2 2 5" xfId="17520"/>
    <cellStyle name="Normal 4 2 2 4 2 2 3" xfId="17521"/>
    <cellStyle name="Normal 4 2 2 4 2 2 3 2" xfId="17522"/>
    <cellStyle name="Normal 4 2 2 4 2 2 3 3" xfId="17523"/>
    <cellStyle name="Normal 4 2 2 4 2 2 3 4" xfId="17524"/>
    <cellStyle name="Normal 4 2 2 4 2 2 4" xfId="17525"/>
    <cellStyle name="Normal 4 2 2 4 2 2 5" xfId="17526"/>
    <cellStyle name="Normal 4 2 2 4 2 2 6" xfId="17527"/>
    <cellStyle name="Normal 4 2 2 4 2 3" xfId="17528"/>
    <cellStyle name="Normal 4 2 2 4 2 3 2" xfId="17529"/>
    <cellStyle name="Normal 4 2 2 4 2 3 2 2" xfId="17530"/>
    <cellStyle name="Normal 4 2 2 4 2 3 2 2 2" xfId="17531"/>
    <cellStyle name="Normal 4 2 2 4 2 3 2 2 3" xfId="17532"/>
    <cellStyle name="Normal 4 2 2 4 2 3 2 2 4" xfId="17533"/>
    <cellStyle name="Normal 4 2 2 4 2 3 2 3" xfId="17534"/>
    <cellStyle name="Normal 4 2 2 4 2 3 2 4" xfId="17535"/>
    <cellStyle name="Normal 4 2 2 4 2 3 2 5" xfId="17536"/>
    <cellStyle name="Normal 4 2 2 4 2 3 3" xfId="17537"/>
    <cellStyle name="Normal 4 2 2 4 2 3 3 2" xfId="17538"/>
    <cellStyle name="Normal 4 2 2 4 2 3 3 3" xfId="17539"/>
    <cellStyle name="Normal 4 2 2 4 2 3 3 4" xfId="17540"/>
    <cellStyle name="Normal 4 2 2 4 2 3 4" xfId="17541"/>
    <cellStyle name="Normal 4 2 2 4 2 3 5" xfId="17542"/>
    <cellStyle name="Normal 4 2 2 4 2 3 6" xfId="17543"/>
    <cellStyle name="Normal 4 2 2 4 2 4" xfId="17544"/>
    <cellStyle name="Normal 4 2 2 4 2 4 2" xfId="17545"/>
    <cellStyle name="Normal 4 2 2 4 2 4 2 2" xfId="17546"/>
    <cellStyle name="Normal 4 2 2 4 2 4 2 3" xfId="17547"/>
    <cellStyle name="Normal 4 2 2 4 2 4 2 4" xfId="17548"/>
    <cellStyle name="Normal 4 2 2 4 2 4 3" xfId="17549"/>
    <cellStyle name="Normal 4 2 2 4 2 4 4" xfId="17550"/>
    <cellStyle name="Normal 4 2 2 4 2 4 5" xfId="17551"/>
    <cellStyle name="Normal 4 2 2 4 2 5" xfId="17552"/>
    <cellStyle name="Normal 4 2 2 4 2 5 2" xfId="17553"/>
    <cellStyle name="Normal 4 2 2 4 2 5 3" xfId="17554"/>
    <cellStyle name="Normal 4 2 2 4 2 5 4" xfId="17555"/>
    <cellStyle name="Normal 4 2 2 4 2 6" xfId="17556"/>
    <cellStyle name="Normal 4 2 2 4 2 7" xfId="17557"/>
    <cellStyle name="Normal 4 2 2 4 2 8" xfId="17558"/>
    <cellStyle name="Normal 4 2 2 4 3" xfId="17559"/>
    <cellStyle name="Normal 4 2 2 4 3 2" xfId="17560"/>
    <cellStyle name="Normal 4 2 2 4 3 2 2" xfId="17561"/>
    <cellStyle name="Normal 4 2 2 4 3 2 2 2" xfId="17562"/>
    <cellStyle name="Normal 4 2 2 4 3 2 2 3" xfId="17563"/>
    <cellStyle name="Normal 4 2 2 4 3 2 2 4" xfId="17564"/>
    <cellStyle name="Normal 4 2 2 4 3 2 3" xfId="17565"/>
    <cellStyle name="Normal 4 2 2 4 3 2 4" xfId="17566"/>
    <cellStyle name="Normal 4 2 2 4 3 2 5" xfId="17567"/>
    <cellStyle name="Normal 4 2 2 4 3 3" xfId="17568"/>
    <cellStyle name="Normal 4 2 2 4 3 3 2" xfId="17569"/>
    <cellStyle name="Normal 4 2 2 4 3 3 3" xfId="17570"/>
    <cellStyle name="Normal 4 2 2 4 3 3 4" xfId="17571"/>
    <cellStyle name="Normal 4 2 2 4 3 4" xfId="17572"/>
    <cellStyle name="Normal 4 2 2 4 3 5" xfId="17573"/>
    <cellStyle name="Normal 4 2 2 4 3 6" xfId="17574"/>
    <cellStyle name="Normal 4 2 2 4 4" xfId="17575"/>
    <cellStyle name="Normal 4 2 2 4 4 2" xfId="17576"/>
    <cellStyle name="Normal 4 2 2 4 4 2 2" xfId="17577"/>
    <cellStyle name="Normal 4 2 2 4 4 2 2 2" xfId="17578"/>
    <cellStyle name="Normal 4 2 2 4 4 2 2 3" xfId="17579"/>
    <cellStyle name="Normal 4 2 2 4 4 2 2 4" xfId="17580"/>
    <cellStyle name="Normal 4 2 2 4 4 2 3" xfId="17581"/>
    <cellStyle name="Normal 4 2 2 4 4 2 4" xfId="17582"/>
    <cellStyle name="Normal 4 2 2 4 4 2 5" xfId="17583"/>
    <cellStyle name="Normal 4 2 2 4 4 3" xfId="17584"/>
    <cellStyle name="Normal 4 2 2 4 4 3 2" xfId="17585"/>
    <cellStyle name="Normal 4 2 2 4 4 3 3" xfId="17586"/>
    <cellStyle name="Normal 4 2 2 4 4 3 4" xfId="17587"/>
    <cellStyle name="Normal 4 2 2 4 4 4" xfId="17588"/>
    <cellStyle name="Normal 4 2 2 4 4 5" xfId="17589"/>
    <cellStyle name="Normal 4 2 2 4 4 6" xfId="17590"/>
    <cellStyle name="Normal 4 2 2 4 5" xfId="17591"/>
    <cellStyle name="Normal 4 2 2 4 5 2" xfId="17592"/>
    <cellStyle name="Normal 4 2 2 4 5 2 2" xfId="17593"/>
    <cellStyle name="Normal 4 2 2 4 5 2 3" xfId="17594"/>
    <cellStyle name="Normal 4 2 2 4 5 2 4" xfId="17595"/>
    <cellStyle name="Normal 4 2 2 4 5 3" xfId="17596"/>
    <cellStyle name="Normal 4 2 2 4 5 4" xfId="17597"/>
    <cellStyle name="Normal 4 2 2 4 5 5" xfId="17598"/>
    <cellStyle name="Normal 4 2 2 4 6" xfId="17599"/>
    <cellStyle name="Normal 4 2 2 4 6 2" xfId="17600"/>
    <cellStyle name="Normal 4 2 2 4 6 3" xfId="17601"/>
    <cellStyle name="Normal 4 2 2 4 6 4" xfId="17602"/>
    <cellStyle name="Normal 4 2 2 4 7" xfId="17603"/>
    <cellStyle name="Normal 4 2 2 4 8" xfId="17604"/>
    <cellStyle name="Normal 4 2 2 4 9" xfId="17605"/>
    <cellStyle name="Normal 4 2 2 5" xfId="17606"/>
    <cellStyle name="Normal 4 2 2 5 2" xfId="17607"/>
    <cellStyle name="Normal 4 2 2 5 2 2" xfId="17608"/>
    <cellStyle name="Normal 4 2 2 5 2 2 2" xfId="17609"/>
    <cellStyle name="Normal 4 2 2 5 2 2 2 2" xfId="17610"/>
    <cellStyle name="Normal 4 2 2 5 2 2 2 3" xfId="17611"/>
    <cellStyle name="Normal 4 2 2 5 2 2 2 4" xfId="17612"/>
    <cellStyle name="Normal 4 2 2 5 2 2 3" xfId="17613"/>
    <cellStyle name="Normal 4 2 2 5 2 2 4" xfId="17614"/>
    <cellStyle name="Normal 4 2 2 5 2 2 5" xfId="17615"/>
    <cellStyle name="Normal 4 2 2 5 2 3" xfId="17616"/>
    <cellStyle name="Normal 4 2 2 5 2 3 2" xfId="17617"/>
    <cellStyle name="Normal 4 2 2 5 2 3 3" xfId="17618"/>
    <cellStyle name="Normal 4 2 2 5 2 3 4" xfId="17619"/>
    <cellStyle name="Normal 4 2 2 5 2 4" xfId="17620"/>
    <cellStyle name="Normal 4 2 2 5 2 5" xfId="17621"/>
    <cellStyle name="Normal 4 2 2 5 2 6" xfId="17622"/>
    <cellStyle name="Normal 4 2 2 5 3" xfId="17623"/>
    <cellStyle name="Normal 4 2 2 5 3 2" xfId="17624"/>
    <cellStyle name="Normal 4 2 2 5 3 2 2" xfId="17625"/>
    <cellStyle name="Normal 4 2 2 5 3 2 2 2" xfId="17626"/>
    <cellStyle name="Normal 4 2 2 5 3 2 2 3" xfId="17627"/>
    <cellStyle name="Normal 4 2 2 5 3 2 2 4" xfId="17628"/>
    <cellStyle name="Normal 4 2 2 5 3 2 3" xfId="17629"/>
    <cellStyle name="Normal 4 2 2 5 3 2 4" xfId="17630"/>
    <cellStyle name="Normal 4 2 2 5 3 2 5" xfId="17631"/>
    <cellStyle name="Normal 4 2 2 5 3 3" xfId="17632"/>
    <cellStyle name="Normal 4 2 2 5 3 3 2" xfId="17633"/>
    <cellStyle name="Normal 4 2 2 5 3 3 3" xfId="17634"/>
    <cellStyle name="Normal 4 2 2 5 3 3 4" xfId="17635"/>
    <cellStyle name="Normal 4 2 2 5 3 4" xfId="17636"/>
    <cellStyle name="Normal 4 2 2 5 3 5" xfId="17637"/>
    <cellStyle name="Normal 4 2 2 5 3 6" xfId="17638"/>
    <cellStyle name="Normal 4 2 2 5 4" xfId="17639"/>
    <cellStyle name="Normal 4 2 2 5 4 2" xfId="17640"/>
    <cellStyle name="Normal 4 2 2 5 4 2 2" xfId="17641"/>
    <cellStyle name="Normal 4 2 2 5 4 2 3" xfId="17642"/>
    <cellStyle name="Normal 4 2 2 5 4 2 4" xfId="17643"/>
    <cellStyle name="Normal 4 2 2 5 4 3" xfId="17644"/>
    <cellStyle name="Normal 4 2 2 5 4 4" xfId="17645"/>
    <cellStyle name="Normal 4 2 2 5 4 5" xfId="17646"/>
    <cellStyle name="Normal 4 2 2 5 5" xfId="17647"/>
    <cellStyle name="Normal 4 2 2 5 5 2" xfId="17648"/>
    <cellStyle name="Normal 4 2 2 5 5 3" xfId="17649"/>
    <cellStyle name="Normal 4 2 2 5 5 4" xfId="17650"/>
    <cellStyle name="Normal 4 2 2 5 6" xfId="17651"/>
    <cellStyle name="Normal 4 2 2 5 7" xfId="17652"/>
    <cellStyle name="Normal 4 2 2 5 8" xfId="17653"/>
    <cellStyle name="Normal 4 2 2 6" xfId="17654"/>
    <cellStyle name="Normal 4 2 2 6 2" xfId="17655"/>
    <cellStyle name="Normal 4 2 2 6 2 2" xfId="17656"/>
    <cellStyle name="Normal 4 2 2 6 2 2 2" xfId="17657"/>
    <cellStyle name="Normal 4 2 2 6 2 2 2 2" xfId="17658"/>
    <cellStyle name="Normal 4 2 2 6 2 2 2 3" xfId="17659"/>
    <cellStyle name="Normal 4 2 2 6 2 2 2 4" xfId="17660"/>
    <cellStyle name="Normal 4 2 2 6 2 2 3" xfId="17661"/>
    <cellStyle name="Normal 4 2 2 6 2 2 4" xfId="17662"/>
    <cellStyle name="Normal 4 2 2 6 2 2 5" xfId="17663"/>
    <cellStyle name="Normal 4 2 2 6 2 3" xfId="17664"/>
    <cellStyle name="Normal 4 2 2 6 2 3 2" xfId="17665"/>
    <cellStyle name="Normal 4 2 2 6 2 3 3" xfId="17666"/>
    <cellStyle name="Normal 4 2 2 6 2 3 4" xfId="17667"/>
    <cellStyle name="Normal 4 2 2 6 2 4" xfId="17668"/>
    <cellStyle name="Normal 4 2 2 6 2 5" xfId="17669"/>
    <cellStyle name="Normal 4 2 2 6 2 6" xfId="17670"/>
    <cellStyle name="Normal 4 2 2 6 3" xfId="17671"/>
    <cellStyle name="Normal 4 2 2 6 3 2" xfId="17672"/>
    <cellStyle name="Normal 4 2 2 6 3 2 2" xfId="17673"/>
    <cellStyle name="Normal 4 2 2 6 3 2 2 2" xfId="17674"/>
    <cellStyle name="Normal 4 2 2 6 3 2 2 3" xfId="17675"/>
    <cellStyle name="Normal 4 2 2 6 3 2 2 4" xfId="17676"/>
    <cellStyle name="Normal 4 2 2 6 3 2 3" xfId="17677"/>
    <cellStyle name="Normal 4 2 2 6 3 2 4" xfId="17678"/>
    <cellStyle name="Normal 4 2 2 6 3 2 5" xfId="17679"/>
    <cellStyle name="Normal 4 2 2 6 3 3" xfId="17680"/>
    <cellStyle name="Normal 4 2 2 6 3 3 2" xfId="17681"/>
    <cellStyle name="Normal 4 2 2 6 3 3 3" xfId="17682"/>
    <cellStyle name="Normal 4 2 2 6 3 3 4" xfId="17683"/>
    <cellStyle name="Normal 4 2 2 6 3 4" xfId="17684"/>
    <cellStyle name="Normal 4 2 2 6 3 5" xfId="17685"/>
    <cellStyle name="Normal 4 2 2 6 3 6" xfId="17686"/>
    <cellStyle name="Normal 4 2 2 6 4" xfId="17687"/>
    <cellStyle name="Normal 4 2 2 6 4 2" xfId="17688"/>
    <cellStyle name="Normal 4 2 2 6 4 2 2" xfId="17689"/>
    <cellStyle name="Normal 4 2 2 6 4 2 3" xfId="17690"/>
    <cellStyle name="Normal 4 2 2 6 4 2 4" xfId="17691"/>
    <cellStyle name="Normal 4 2 2 6 4 3" xfId="17692"/>
    <cellStyle name="Normal 4 2 2 6 4 4" xfId="17693"/>
    <cellStyle name="Normal 4 2 2 6 4 5" xfId="17694"/>
    <cellStyle name="Normal 4 2 2 6 5" xfId="17695"/>
    <cellStyle name="Normal 4 2 2 6 5 2" xfId="17696"/>
    <cellStyle name="Normal 4 2 2 6 5 3" xfId="17697"/>
    <cellStyle name="Normal 4 2 2 6 5 4" xfId="17698"/>
    <cellStyle name="Normal 4 2 2 6 6" xfId="17699"/>
    <cellStyle name="Normal 4 2 2 6 7" xfId="17700"/>
    <cellStyle name="Normal 4 2 2 6 8" xfId="17701"/>
    <cellStyle name="Normal 4 2 2 7" xfId="17702"/>
    <cellStyle name="Normal 4 2 2 7 2" xfId="17703"/>
    <cellStyle name="Normal 4 2 2 7 2 2" xfId="17704"/>
    <cellStyle name="Normal 4 2 2 7 2 2 2" xfId="17705"/>
    <cellStyle name="Normal 4 2 2 7 2 2 3" xfId="17706"/>
    <cellStyle name="Normal 4 2 2 7 2 2 4" xfId="17707"/>
    <cellStyle name="Normal 4 2 2 7 2 3" xfId="17708"/>
    <cellStyle name="Normal 4 2 2 7 2 4" xfId="17709"/>
    <cellStyle name="Normal 4 2 2 7 2 5" xfId="17710"/>
    <cellStyle name="Normal 4 2 2 7 3" xfId="17711"/>
    <cellStyle name="Normal 4 2 2 7 3 2" xfId="17712"/>
    <cellStyle name="Normal 4 2 2 7 3 3" xfId="17713"/>
    <cellStyle name="Normal 4 2 2 7 3 4" xfId="17714"/>
    <cellStyle name="Normal 4 2 2 7 4" xfId="17715"/>
    <cellStyle name="Normal 4 2 2 7 5" xfId="17716"/>
    <cellStyle name="Normal 4 2 2 7 6" xfId="17717"/>
    <cellStyle name="Normal 4 2 2 8" xfId="17718"/>
    <cellStyle name="Normal 4 2 2 8 2" xfId="17719"/>
    <cellStyle name="Normal 4 2 2 8 2 2" xfId="17720"/>
    <cellStyle name="Normal 4 2 2 8 2 2 2" xfId="17721"/>
    <cellStyle name="Normal 4 2 2 8 2 2 3" xfId="17722"/>
    <cellStyle name="Normal 4 2 2 8 2 2 4" xfId="17723"/>
    <cellStyle name="Normal 4 2 2 8 2 3" xfId="17724"/>
    <cellStyle name="Normal 4 2 2 8 2 4" xfId="17725"/>
    <cellStyle name="Normal 4 2 2 8 2 5" xfId="17726"/>
    <cellStyle name="Normal 4 2 2 8 3" xfId="17727"/>
    <cellStyle name="Normal 4 2 2 8 3 2" xfId="17728"/>
    <cellStyle name="Normal 4 2 2 8 3 3" xfId="17729"/>
    <cellStyle name="Normal 4 2 2 8 3 4" xfId="17730"/>
    <cellStyle name="Normal 4 2 2 8 4" xfId="17731"/>
    <cellStyle name="Normal 4 2 2 8 5" xfId="17732"/>
    <cellStyle name="Normal 4 2 2 8 6" xfId="17733"/>
    <cellStyle name="Normal 4 2 2 9" xfId="17734"/>
    <cellStyle name="Normal 4 2 3" xfId="17735"/>
    <cellStyle name="Normal 4 2 3 10" xfId="17736"/>
    <cellStyle name="Normal 4 2 3 2" xfId="17737"/>
    <cellStyle name="Normal 4 2 3 2 2" xfId="17738"/>
    <cellStyle name="Normal 4 2 3 2 2 2" xfId="17739"/>
    <cellStyle name="Normal 4 2 3 2 2 2 2" xfId="17740"/>
    <cellStyle name="Normal 4 2 3 2 2 2 2 2" xfId="17741"/>
    <cellStyle name="Normal 4 2 3 2 2 2 2 3" xfId="17742"/>
    <cellStyle name="Normal 4 2 3 2 2 2 2 4" xfId="17743"/>
    <cellStyle name="Normal 4 2 3 2 2 2 3" xfId="17744"/>
    <cellStyle name="Normal 4 2 3 2 2 2 4" xfId="17745"/>
    <cellStyle name="Normal 4 2 3 2 2 2 5" xfId="17746"/>
    <cellStyle name="Normal 4 2 3 2 2 3" xfId="17747"/>
    <cellStyle name="Normal 4 2 3 2 2 3 2" xfId="17748"/>
    <cellStyle name="Normal 4 2 3 2 2 3 3" xfId="17749"/>
    <cellStyle name="Normal 4 2 3 2 2 3 4" xfId="17750"/>
    <cellStyle name="Normal 4 2 3 2 2 4" xfId="17751"/>
    <cellStyle name="Normal 4 2 3 2 2 5" xfId="17752"/>
    <cellStyle name="Normal 4 2 3 2 2 6" xfId="17753"/>
    <cellStyle name="Normal 4 2 3 2 3" xfId="17754"/>
    <cellStyle name="Normal 4 2 3 2 3 2" xfId="17755"/>
    <cellStyle name="Normal 4 2 3 2 3 2 2" xfId="17756"/>
    <cellStyle name="Normal 4 2 3 2 3 2 2 2" xfId="17757"/>
    <cellStyle name="Normal 4 2 3 2 3 2 2 3" xfId="17758"/>
    <cellStyle name="Normal 4 2 3 2 3 2 2 4" xfId="17759"/>
    <cellStyle name="Normal 4 2 3 2 3 2 3" xfId="17760"/>
    <cellStyle name="Normal 4 2 3 2 3 2 4" xfId="17761"/>
    <cellStyle name="Normal 4 2 3 2 3 2 5" xfId="17762"/>
    <cellStyle name="Normal 4 2 3 2 3 3" xfId="17763"/>
    <cellStyle name="Normal 4 2 3 2 3 3 2" xfId="17764"/>
    <cellStyle name="Normal 4 2 3 2 3 3 3" xfId="17765"/>
    <cellStyle name="Normal 4 2 3 2 3 3 4" xfId="17766"/>
    <cellStyle name="Normal 4 2 3 2 3 4" xfId="17767"/>
    <cellStyle name="Normal 4 2 3 2 3 5" xfId="17768"/>
    <cellStyle name="Normal 4 2 3 2 3 6" xfId="17769"/>
    <cellStyle name="Normal 4 2 3 2 4" xfId="17770"/>
    <cellStyle name="Normal 4 2 3 2 4 2" xfId="17771"/>
    <cellStyle name="Normal 4 2 3 2 4 2 2" xfId="17772"/>
    <cellStyle name="Normal 4 2 3 2 4 2 3" xfId="17773"/>
    <cellStyle name="Normal 4 2 3 2 4 2 4" xfId="17774"/>
    <cellStyle name="Normal 4 2 3 2 4 3" xfId="17775"/>
    <cellStyle name="Normal 4 2 3 2 4 4" xfId="17776"/>
    <cellStyle name="Normal 4 2 3 2 4 5" xfId="17777"/>
    <cellStyle name="Normal 4 2 3 2 5" xfId="17778"/>
    <cellStyle name="Normal 4 2 3 2 5 2" xfId="17779"/>
    <cellStyle name="Normal 4 2 3 2 5 3" xfId="17780"/>
    <cellStyle name="Normal 4 2 3 2 5 4" xfId="17781"/>
    <cellStyle name="Normal 4 2 3 2 6" xfId="17782"/>
    <cellStyle name="Normal 4 2 3 2 7" xfId="17783"/>
    <cellStyle name="Normal 4 2 3 2 8" xfId="17784"/>
    <cellStyle name="Normal 4 2 3 3" xfId="17785"/>
    <cellStyle name="Normal 4 2 3 3 2" xfId="17786"/>
    <cellStyle name="Normal 4 2 3 3 2 2" xfId="17787"/>
    <cellStyle name="Normal 4 2 3 3 2 2 2" xfId="17788"/>
    <cellStyle name="Normal 4 2 3 3 2 2 3" xfId="17789"/>
    <cellStyle name="Normal 4 2 3 3 2 2 4" xfId="17790"/>
    <cellStyle name="Normal 4 2 3 3 2 3" xfId="17791"/>
    <cellStyle name="Normal 4 2 3 3 2 3 2" xfId="17792"/>
    <cellStyle name="Normal 4 2 3 3 2 3 3" xfId="17793"/>
    <cellStyle name="Normal 4 2 3 3 2 3 4" xfId="17794"/>
    <cellStyle name="Normal 4 2 3 3 2 4" xfId="17795"/>
    <cellStyle name="Normal 4 2 3 3 2 5" xfId="17796"/>
    <cellStyle name="Normal 4 2 3 3 2 6" xfId="17797"/>
    <cellStyle name="Normal 4 2 3 3 3" xfId="17798"/>
    <cellStyle name="Normal 4 2 3 3 3 2" xfId="17799"/>
    <cellStyle name="Normal 4 2 3 3 3 3" xfId="17800"/>
    <cellStyle name="Normal 4 2 3 3 3 4" xfId="17801"/>
    <cellStyle name="Normal 4 2 3 3 4" xfId="17802"/>
    <cellStyle name="Normal 4 2 3 3 4 2" xfId="17803"/>
    <cellStyle name="Normal 4 2 3 3 4 3" xfId="17804"/>
    <cellStyle name="Normal 4 2 3 3 4 4" xfId="17805"/>
    <cellStyle name="Normal 4 2 3 3 5" xfId="17806"/>
    <cellStyle name="Normal 4 2 3 3 6" xfId="17807"/>
    <cellStyle name="Normal 4 2 3 3 7" xfId="17808"/>
    <cellStyle name="Normal 4 2 3 4" xfId="17809"/>
    <cellStyle name="Normal 4 2 3 4 2" xfId="17810"/>
    <cellStyle name="Normal 4 2 3 4 2 2" xfId="17811"/>
    <cellStyle name="Normal 4 2 3 4 2 2 2" xfId="17812"/>
    <cellStyle name="Normal 4 2 3 4 2 2 3" xfId="17813"/>
    <cellStyle name="Normal 4 2 3 4 2 2 4" xfId="17814"/>
    <cellStyle name="Normal 4 2 3 4 2 3" xfId="17815"/>
    <cellStyle name="Normal 4 2 3 4 2 4" xfId="17816"/>
    <cellStyle name="Normal 4 2 3 4 2 5" xfId="17817"/>
    <cellStyle name="Normal 4 2 3 4 3" xfId="17818"/>
    <cellStyle name="Normal 4 2 3 4 3 2" xfId="17819"/>
    <cellStyle name="Normal 4 2 3 4 3 3" xfId="17820"/>
    <cellStyle name="Normal 4 2 3 4 3 4" xfId="17821"/>
    <cellStyle name="Normal 4 2 3 4 4" xfId="17822"/>
    <cellStyle name="Normal 4 2 3 4 5" xfId="17823"/>
    <cellStyle name="Normal 4 2 3 4 6" xfId="17824"/>
    <cellStyle name="Normal 4 2 3 5" xfId="17825"/>
    <cellStyle name="Normal 4 2 3 5 2" xfId="17826"/>
    <cellStyle name="Normal 4 2 3 5 2 2" xfId="17827"/>
    <cellStyle name="Normal 4 2 3 5 2 2 2" xfId="17828"/>
    <cellStyle name="Normal 4 2 3 5 2 2 3" xfId="17829"/>
    <cellStyle name="Normal 4 2 3 5 2 2 4" xfId="17830"/>
    <cellStyle name="Normal 4 2 3 5 2 3" xfId="17831"/>
    <cellStyle name="Normal 4 2 3 5 2 4" xfId="17832"/>
    <cellStyle name="Normal 4 2 3 5 2 5" xfId="17833"/>
    <cellStyle name="Normal 4 2 3 5 3" xfId="17834"/>
    <cellStyle name="Normal 4 2 3 5 3 2" xfId="17835"/>
    <cellStyle name="Normal 4 2 3 5 3 3" xfId="17836"/>
    <cellStyle name="Normal 4 2 3 5 3 4" xfId="17837"/>
    <cellStyle name="Normal 4 2 3 5 4" xfId="17838"/>
    <cellStyle name="Normal 4 2 3 5 4 2" xfId="17839"/>
    <cellStyle name="Normal 4 2 3 5 4 3" xfId="17840"/>
    <cellStyle name="Normal 4 2 3 5 4 4" xfId="17841"/>
    <cellStyle name="Normal 4 2 3 5 5" xfId="17842"/>
    <cellStyle name="Normal 4 2 3 5 6" xfId="17843"/>
    <cellStyle name="Normal 4 2 3 5 7" xfId="17844"/>
    <cellStyle name="Normal 4 2 3 6" xfId="17845"/>
    <cellStyle name="Normal 4 2 3 6 2" xfId="17846"/>
    <cellStyle name="Normal 4 2 3 6 2 2" xfId="17847"/>
    <cellStyle name="Normal 4 2 3 6 2 3" xfId="17848"/>
    <cellStyle name="Normal 4 2 3 6 2 4" xfId="17849"/>
    <cellStyle name="Normal 4 2 3 6 3" xfId="17850"/>
    <cellStyle name="Normal 4 2 3 6 4" xfId="17851"/>
    <cellStyle name="Normal 4 2 3 6 5" xfId="17852"/>
    <cellStyle name="Normal 4 2 3 7" xfId="17853"/>
    <cellStyle name="Normal 4 2 3 7 2" xfId="17854"/>
    <cellStyle name="Normal 4 2 3 7 3" xfId="17855"/>
    <cellStyle name="Normal 4 2 3 7 4" xfId="17856"/>
    <cellStyle name="Normal 4 2 3 8" xfId="17857"/>
    <cellStyle name="Normal 4 2 3 9" xfId="17858"/>
    <cellStyle name="Normal 4 2 4" xfId="17859"/>
    <cellStyle name="Normal 4 2 4 10" xfId="17860"/>
    <cellStyle name="Normal 4 2 4 2" xfId="17861"/>
    <cellStyle name="Normal 4 2 4 2 2" xfId="17862"/>
    <cellStyle name="Normal 4 2 4 2 2 2" xfId="17863"/>
    <cellStyle name="Normal 4 2 4 2 2 2 2" xfId="17864"/>
    <cellStyle name="Normal 4 2 4 2 2 2 2 2" xfId="17865"/>
    <cellStyle name="Normal 4 2 4 2 2 2 2 3" xfId="17866"/>
    <cellStyle name="Normal 4 2 4 2 2 2 2 4" xfId="17867"/>
    <cellStyle name="Normal 4 2 4 2 2 2 3" xfId="17868"/>
    <cellStyle name="Normal 4 2 4 2 2 2 4" xfId="17869"/>
    <cellStyle name="Normal 4 2 4 2 2 2 5" xfId="17870"/>
    <cellStyle name="Normal 4 2 4 2 2 3" xfId="17871"/>
    <cellStyle name="Normal 4 2 4 2 2 3 2" xfId="17872"/>
    <cellStyle name="Normal 4 2 4 2 2 3 3" xfId="17873"/>
    <cellStyle name="Normal 4 2 4 2 2 3 4" xfId="17874"/>
    <cellStyle name="Normal 4 2 4 2 2 4" xfId="17875"/>
    <cellStyle name="Normal 4 2 4 2 2 5" xfId="17876"/>
    <cellStyle name="Normal 4 2 4 2 2 6" xfId="17877"/>
    <cellStyle name="Normal 4 2 4 2 3" xfId="17878"/>
    <cellStyle name="Normal 4 2 4 2 3 2" xfId="17879"/>
    <cellStyle name="Normal 4 2 4 2 3 2 2" xfId="17880"/>
    <cellStyle name="Normal 4 2 4 2 3 2 2 2" xfId="17881"/>
    <cellStyle name="Normal 4 2 4 2 3 2 2 3" xfId="17882"/>
    <cellStyle name="Normal 4 2 4 2 3 2 2 4" xfId="17883"/>
    <cellStyle name="Normal 4 2 4 2 3 2 3" xfId="17884"/>
    <cellStyle name="Normal 4 2 4 2 3 2 4" xfId="17885"/>
    <cellStyle name="Normal 4 2 4 2 3 2 5" xfId="17886"/>
    <cellStyle name="Normal 4 2 4 2 3 3" xfId="17887"/>
    <cellStyle name="Normal 4 2 4 2 3 3 2" xfId="17888"/>
    <cellStyle name="Normal 4 2 4 2 3 3 3" xfId="17889"/>
    <cellStyle name="Normal 4 2 4 2 3 3 4" xfId="17890"/>
    <cellStyle name="Normal 4 2 4 2 3 4" xfId="17891"/>
    <cellStyle name="Normal 4 2 4 2 3 5" xfId="17892"/>
    <cellStyle name="Normal 4 2 4 2 3 6" xfId="17893"/>
    <cellStyle name="Normal 4 2 4 2 4" xfId="17894"/>
    <cellStyle name="Normal 4 2 4 2 4 2" xfId="17895"/>
    <cellStyle name="Normal 4 2 4 2 4 2 2" xfId="17896"/>
    <cellStyle name="Normal 4 2 4 2 4 2 3" xfId="17897"/>
    <cellStyle name="Normal 4 2 4 2 4 2 4" xfId="17898"/>
    <cellStyle name="Normal 4 2 4 2 4 3" xfId="17899"/>
    <cellStyle name="Normal 4 2 4 2 4 4" xfId="17900"/>
    <cellStyle name="Normal 4 2 4 2 4 5" xfId="17901"/>
    <cellStyle name="Normal 4 2 4 2 5" xfId="17902"/>
    <cellStyle name="Normal 4 2 4 2 5 2" xfId="17903"/>
    <cellStyle name="Normal 4 2 4 2 5 3" xfId="17904"/>
    <cellStyle name="Normal 4 2 4 2 5 4" xfId="17905"/>
    <cellStyle name="Normal 4 2 4 2 6" xfId="17906"/>
    <cellStyle name="Normal 4 2 4 2 7" xfId="17907"/>
    <cellStyle name="Normal 4 2 4 2 8" xfId="17908"/>
    <cellStyle name="Normal 4 2 4 3" xfId="17909"/>
    <cellStyle name="Normal 4 2 4 3 2" xfId="17910"/>
    <cellStyle name="Normal 4 2 4 3 2 2" xfId="17911"/>
    <cellStyle name="Normal 4 2 4 3 2 2 2" xfId="17912"/>
    <cellStyle name="Normal 4 2 4 3 2 2 3" xfId="17913"/>
    <cellStyle name="Normal 4 2 4 3 2 2 4" xfId="17914"/>
    <cellStyle name="Normal 4 2 4 3 2 3" xfId="17915"/>
    <cellStyle name="Normal 4 2 4 3 2 4" xfId="17916"/>
    <cellStyle name="Normal 4 2 4 3 2 5" xfId="17917"/>
    <cellStyle name="Normal 4 2 4 3 3" xfId="17918"/>
    <cellStyle name="Normal 4 2 4 3 3 2" xfId="17919"/>
    <cellStyle name="Normal 4 2 4 3 3 3" xfId="17920"/>
    <cellStyle name="Normal 4 2 4 3 3 4" xfId="17921"/>
    <cellStyle name="Normal 4 2 4 3 4" xfId="17922"/>
    <cellStyle name="Normal 4 2 4 3 5" xfId="17923"/>
    <cellStyle name="Normal 4 2 4 3 6" xfId="17924"/>
    <cellStyle name="Normal 4 2 4 4" xfId="17925"/>
    <cellStyle name="Normal 4 2 4 4 2" xfId="17926"/>
    <cellStyle name="Normal 4 2 4 4 2 2" xfId="17927"/>
    <cellStyle name="Normal 4 2 4 4 2 2 2" xfId="17928"/>
    <cellStyle name="Normal 4 2 4 4 2 2 3" xfId="17929"/>
    <cellStyle name="Normal 4 2 4 4 2 2 4" xfId="17930"/>
    <cellStyle name="Normal 4 2 4 4 2 3" xfId="17931"/>
    <cellStyle name="Normal 4 2 4 4 2 4" xfId="17932"/>
    <cellStyle name="Normal 4 2 4 4 2 5" xfId="17933"/>
    <cellStyle name="Normal 4 2 4 4 3" xfId="17934"/>
    <cellStyle name="Normal 4 2 4 4 3 2" xfId="17935"/>
    <cellStyle name="Normal 4 2 4 4 3 3" xfId="17936"/>
    <cellStyle name="Normal 4 2 4 4 3 4" xfId="17937"/>
    <cellStyle name="Normal 4 2 4 4 4" xfId="17938"/>
    <cellStyle name="Normal 4 2 4 4 5" xfId="17939"/>
    <cellStyle name="Normal 4 2 4 4 6" xfId="17940"/>
    <cellStyle name="Normal 4 2 4 5" xfId="17941"/>
    <cellStyle name="Normal 4 2 4 5 2" xfId="17942"/>
    <cellStyle name="Normal 4 2 4 5 2 2" xfId="17943"/>
    <cellStyle name="Normal 4 2 4 5 2 2 2" xfId="17944"/>
    <cellStyle name="Normal 4 2 4 5 2 2 3" xfId="17945"/>
    <cellStyle name="Normal 4 2 4 5 2 2 4" xfId="17946"/>
    <cellStyle name="Normal 4 2 4 5 2 3" xfId="17947"/>
    <cellStyle name="Normal 4 2 4 5 2 4" xfId="17948"/>
    <cellStyle name="Normal 4 2 4 5 2 5" xfId="17949"/>
    <cellStyle name="Normal 4 2 4 5 3" xfId="17950"/>
    <cellStyle name="Normal 4 2 4 5 3 2" xfId="17951"/>
    <cellStyle name="Normal 4 2 4 5 3 3" xfId="17952"/>
    <cellStyle name="Normal 4 2 4 5 3 4" xfId="17953"/>
    <cellStyle name="Normal 4 2 4 5 4" xfId="17954"/>
    <cellStyle name="Normal 4 2 4 5 5" xfId="17955"/>
    <cellStyle name="Normal 4 2 4 5 6" xfId="17956"/>
    <cellStyle name="Normal 4 2 4 6" xfId="17957"/>
    <cellStyle name="Normal 4 2 4 6 2" xfId="17958"/>
    <cellStyle name="Normal 4 2 4 6 2 2" xfId="17959"/>
    <cellStyle name="Normal 4 2 4 6 2 3" xfId="17960"/>
    <cellStyle name="Normal 4 2 4 6 2 4" xfId="17961"/>
    <cellStyle name="Normal 4 2 4 6 3" xfId="17962"/>
    <cellStyle name="Normal 4 2 4 6 4" xfId="17963"/>
    <cellStyle name="Normal 4 2 4 6 5" xfId="17964"/>
    <cellStyle name="Normal 4 2 4 7" xfId="17965"/>
    <cellStyle name="Normal 4 2 4 7 2" xfId="17966"/>
    <cellStyle name="Normal 4 2 4 7 3" xfId="17967"/>
    <cellStyle name="Normal 4 2 4 7 4" xfId="17968"/>
    <cellStyle name="Normal 4 2 4 8" xfId="17969"/>
    <cellStyle name="Normal 4 2 4 9" xfId="17970"/>
    <cellStyle name="Normal 4 2 5" xfId="17971"/>
    <cellStyle name="Normal 4 2 5 2" xfId="17972"/>
    <cellStyle name="Normal 4 2 5 2 2" xfId="17973"/>
    <cellStyle name="Normal 4 2 5 2 2 2" xfId="17974"/>
    <cellStyle name="Normal 4 2 5 2 2 2 2" xfId="17975"/>
    <cellStyle name="Normal 4 2 5 2 2 2 2 2" xfId="17976"/>
    <cellStyle name="Normal 4 2 5 2 2 2 2 3" xfId="17977"/>
    <cellStyle name="Normal 4 2 5 2 2 2 2 4" xfId="17978"/>
    <cellStyle name="Normal 4 2 5 2 2 2 3" xfId="17979"/>
    <cellStyle name="Normal 4 2 5 2 2 2 4" xfId="17980"/>
    <cellStyle name="Normal 4 2 5 2 2 2 5" xfId="17981"/>
    <cellStyle name="Normal 4 2 5 2 2 3" xfId="17982"/>
    <cellStyle name="Normal 4 2 5 2 2 3 2" xfId="17983"/>
    <cellStyle name="Normal 4 2 5 2 2 3 3" xfId="17984"/>
    <cellStyle name="Normal 4 2 5 2 2 3 4" xfId="17985"/>
    <cellStyle name="Normal 4 2 5 2 2 4" xfId="17986"/>
    <cellStyle name="Normal 4 2 5 2 2 5" xfId="17987"/>
    <cellStyle name="Normal 4 2 5 2 2 6" xfId="17988"/>
    <cellStyle name="Normal 4 2 5 2 3" xfId="17989"/>
    <cellStyle name="Normal 4 2 5 2 3 2" xfId="17990"/>
    <cellStyle name="Normal 4 2 5 2 3 2 2" xfId="17991"/>
    <cellStyle name="Normal 4 2 5 2 3 2 2 2" xfId="17992"/>
    <cellStyle name="Normal 4 2 5 2 3 2 2 3" xfId="17993"/>
    <cellStyle name="Normal 4 2 5 2 3 2 2 4" xfId="17994"/>
    <cellStyle name="Normal 4 2 5 2 3 2 3" xfId="17995"/>
    <cellStyle name="Normal 4 2 5 2 3 2 4" xfId="17996"/>
    <cellStyle name="Normal 4 2 5 2 3 2 5" xfId="17997"/>
    <cellStyle name="Normal 4 2 5 2 3 3" xfId="17998"/>
    <cellStyle name="Normal 4 2 5 2 3 3 2" xfId="17999"/>
    <cellStyle name="Normal 4 2 5 2 3 3 3" xfId="18000"/>
    <cellStyle name="Normal 4 2 5 2 3 3 4" xfId="18001"/>
    <cellStyle name="Normal 4 2 5 2 3 4" xfId="18002"/>
    <cellStyle name="Normal 4 2 5 2 3 5" xfId="18003"/>
    <cellStyle name="Normal 4 2 5 2 3 6" xfId="18004"/>
    <cellStyle name="Normal 4 2 5 2 4" xfId="18005"/>
    <cellStyle name="Normal 4 2 5 2 4 2" xfId="18006"/>
    <cellStyle name="Normal 4 2 5 2 4 2 2" xfId="18007"/>
    <cellStyle name="Normal 4 2 5 2 4 2 3" xfId="18008"/>
    <cellStyle name="Normal 4 2 5 2 4 2 4" xfId="18009"/>
    <cellStyle name="Normal 4 2 5 2 4 3" xfId="18010"/>
    <cellStyle name="Normal 4 2 5 2 4 4" xfId="18011"/>
    <cellStyle name="Normal 4 2 5 2 4 5" xfId="18012"/>
    <cellStyle name="Normal 4 2 5 2 5" xfId="18013"/>
    <cellStyle name="Normal 4 2 5 2 5 2" xfId="18014"/>
    <cellStyle name="Normal 4 2 5 2 5 3" xfId="18015"/>
    <cellStyle name="Normal 4 2 5 2 5 4" xfId="18016"/>
    <cellStyle name="Normal 4 2 5 2 6" xfId="18017"/>
    <cellStyle name="Normal 4 2 5 2 7" xfId="18018"/>
    <cellStyle name="Normal 4 2 5 2 8" xfId="18019"/>
    <cellStyle name="Normal 4 2 5 3" xfId="18020"/>
    <cellStyle name="Normal 4 2 5 3 2" xfId="18021"/>
    <cellStyle name="Normal 4 2 5 3 2 2" xfId="18022"/>
    <cellStyle name="Normal 4 2 5 3 2 2 2" xfId="18023"/>
    <cellStyle name="Normal 4 2 5 3 2 2 3" xfId="18024"/>
    <cellStyle name="Normal 4 2 5 3 2 2 4" xfId="18025"/>
    <cellStyle name="Normal 4 2 5 3 2 3" xfId="18026"/>
    <cellStyle name="Normal 4 2 5 3 2 4" xfId="18027"/>
    <cellStyle name="Normal 4 2 5 3 2 5" xfId="18028"/>
    <cellStyle name="Normal 4 2 5 3 3" xfId="18029"/>
    <cellStyle name="Normal 4 2 5 3 3 2" xfId="18030"/>
    <cellStyle name="Normal 4 2 5 3 3 3" xfId="18031"/>
    <cellStyle name="Normal 4 2 5 3 3 4" xfId="18032"/>
    <cellStyle name="Normal 4 2 5 3 4" xfId="18033"/>
    <cellStyle name="Normal 4 2 5 3 5" xfId="18034"/>
    <cellStyle name="Normal 4 2 5 3 6" xfId="18035"/>
    <cellStyle name="Normal 4 2 5 4" xfId="18036"/>
    <cellStyle name="Normal 4 2 5 4 2" xfId="18037"/>
    <cellStyle name="Normal 4 2 5 4 2 2" xfId="18038"/>
    <cellStyle name="Normal 4 2 5 4 2 2 2" xfId="18039"/>
    <cellStyle name="Normal 4 2 5 4 2 2 3" xfId="18040"/>
    <cellStyle name="Normal 4 2 5 4 2 2 4" xfId="18041"/>
    <cellStyle name="Normal 4 2 5 4 2 3" xfId="18042"/>
    <cellStyle name="Normal 4 2 5 4 2 4" xfId="18043"/>
    <cellStyle name="Normal 4 2 5 4 2 5" xfId="18044"/>
    <cellStyle name="Normal 4 2 5 4 3" xfId="18045"/>
    <cellStyle name="Normal 4 2 5 4 3 2" xfId="18046"/>
    <cellStyle name="Normal 4 2 5 4 3 3" xfId="18047"/>
    <cellStyle name="Normal 4 2 5 4 3 4" xfId="18048"/>
    <cellStyle name="Normal 4 2 5 4 4" xfId="18049"/>
    <cellStyle name="Normal 4 2 5 4 5" xfId="18050"/>
    <cellStyle name="Normal 4 2 5 4 6" xfId="18051"/>
    <cellStyle name="Normal 4 2 5 5" xfId="18052"/>
    <cellStyle name="Normal 4 2 5 5 2" xfId="18053"/>
    <cellStyle name="Normal 4 2 5 5 2 2" xfId="18054"/>
    <cellStyle name="Normal 4 2 5 5 2 3" xfId="18055"/>
    <cellStyle name="Normal 4 2 5 5 2 4" xfId="18056"/>
    <cellStyle name="Normal 4 2 5 5 3" xfId="18057"/>
    <cellStyle name="Normal 4 2 5 5 4" xfId="18058"/>
    <cellStyle name="Normal 4 2 5 5 5" xfId="18059"/>
    <cellStyle name="Normal 4 2 5 6" xfId="18060"/>
    <cellStyle name="Normal 4 2 5 6 2" xfId="18061"/>
    <cellStyle name="Normal 4 2 5 6 3" xfId="18062"/>
    <cellStyle name="Normal 4 2 5 6 4" xfId="18063"/>
    <cellStyle name="Normal 4 2 5 7" xfId="18064"/>
    <cellStyle name="Normal 4 2 5 8" xfId="18065"/>
    <cellStyle name="Normal 4 2 5 9" xfId="18066"/>
    <cellStyle name="Normal 4 2 6" xfId="18067"/>
    <cellStyle name="Normal 4 2 6 2" xfId="18068"/>
    <cellStyle name="Normal 4 2 6 2 2" xfId="18069"/>
    <cellStyle name="Normal 4 2 6 2 2 2" xfId="18070"/>
    <cellStyle name="Normal 4 2 6 2 2 2 2" xfId="18071"/>
    <cellStyle name="Normal 4 2 6 2 2 2 3" xfId="18072"/>
    <cellStyle name="Normal 4 2 6 2 2 2 4" xfId="18073"/>
    <cellStyle name="Normal 4 2 6 2 2 3" xfId="18074"/>
    <cellStyle name="Normal 4 2 6 2 2 4" xfId="18075"/>
    <cellStyle name="Normal 4 2 6 2 2 5" xfId="18076"/>
    <cellStyle name="Normal 4 2 6 2 3" xfId="18077"/>
    <cellStyle name="Normal 4 2 6 2 3 2" xfId="18078"/>
    <cellStyle name="Normal 4 2 6 2 3 3" xfId="18079"/>
    <cellStyle name="Normal 4 2 6 2 3 4" xfId="18080"/>
    <cellStyle name="Normal 4 2 6 2 4" xfId="18081"/>
    <cellStyle name="Normal 4 2 6 2 5" xfId="18082"/>
    <cellStyle name="Normal 4 2 6 2 6" xfId="18083"/>
    <cellStyle name="Normal 4 2 6 3" xfId="18084"/>
    <cellStyle name="Normal 4 2 6 3 2" xfId="18085"/>
    <cellStyle name="Normal 4 2 6 3 2 2" xfId="18086"/>
    <cellStyle name="Normal 4 2 6 3 2 2 2" xfId="18087"/>
    <cellStyle name="Normal 4 2 6 3 2 2 3" xfId="18088"/>
    <cellStyle name="Normal 4 2 6 3 2 2 4" xfId="18089"/>
    <cellStyle name="Normal 4 2 6 3 2 3" xfId="18090"/>
    <cellStyle name="Normal 4 2 6 3 2 4" xfId="18091"/>
    <cellStyle name="Normal 4 2 6 3 2 5" xfId="18092"/>
    <cellStyle name="Normal 4 2 6 3 3" xfId="18093"/>
    <cellStyle name="Normal 4 2 6 3 3 2" xfId="18094"/>
    <cellStyle name="Normal 4 2 6 3 3 3" xfId="18095"/>
    <cellStyle name="Normal 4 2 6 3 3 4" xfId="18096"/>
    <cellStyle name="Normal 4 2 6 3 4" xfId="18097"/>
    <cellStyle name="Normal 4 2 6 3 5" xfId="18098"/>
    <cellStyle name="Normal 4 2 6 3 6" xfId="18099"/>
    <cellStyle name="Normal 4 2 6 4" xfId="18100"/>
    <cellStyle name="Normal 4 2 6 4 2" xfId="18101"/>
    <cellStyle name="Normal 4 2 6 4 2 2" xfId="18102"/>
    <cellStyle name="Normal 4 2 6 4 2 3" xfId="18103"/>
    <cellStyle name="Normal 4 2 6 4 2 4" xfId="18104"/>
    <cellStyle name="Normal 4 2 6 4 3" xfId="18105"/>
    <cellStyle name="Normal 4 2 6 4 4" xfId="18106"/>
    <cellStyle name="Normal 4 2 6 4 5" xfId="18107"/>
    <cellStyle name="Normal 4 2 6 5" xfId="18108"/>
    <cellStyle name="Normal 4 2 6 5 2" xfId="18109"/>
    <cellStyle name="Normal 4 2 6 5 3" xfId="18110"/>
    <cellStyle name="Normal 4 2 6 5 4" xfId="18111"/>
    <cellStyle name="Normal 4 2 6 6" xfId="18112"/>
    <cellStyle name="Normal 4 2 6 7" xfId="18113"/>
    <cellStyle name="Normal 4 2 6 8" xfId="18114"/>
    <cellStyle name="Normal 4 2 7" xfId="18115"/>
    <cellStyle name="Normal 4 2 7 2" xfId="18116"/>
    <cellStyle name="Normal 4 2 7 2 2" xfId="18117"/>
    <cellStyle name="Normal 4 2 7 2 2 2" xfId="18118"/>
    <cellStyle name="Normal 4 2 7 2 2 2 2" xfId="18119"/>
    <cellStyle name="Normal 4 2 7 2 2 2 3" xfId="18120"/>
    <cellStyle name="Normal 4 2 7 2 2 2 4" xfId="18121"/>
    <cellStyle name="Normal 4 2 7 2 2 3" xfId="18122"/>
    <cellStyle name="Normal 4 2 7 2 2 4" xfId="18123"/>
    <cellStyle name="Normal 4 2 7 2 2 5" xfId="18124"/>
    <cellStyle name="Normal 4 2 7 2 3" xfId="18125"/>
    <cellStyle name="Normal 4 2 7 2 3 2" xfId="18126"/>
    <cellStyle name="Normal 4 2 7 2 3 3" xfId="18127"/>
    <cellStyle name="Normal 4 2 7 2 3 4" xfId="18128"/>
    <cellStyle name="Normal 4 2 7 2 4" xfId="18129"/>
    <cellStyle name="Normal 4 2 7 2 5" xfId="18130"/>
    <cellStyle name="Normal 4 2 7 2 6" xfId="18131"/>
    <cellStyle name="Normal 4 2 7 3" xfId="18132"/>
    <cellStyle name="Normal 4 2 7 3 2" xfId="18133"/>
    <cellStyle name="Normal 4 2 7 3 2 2" xfId="18134"/>
    <cellStyle name="Normal 4 2 7 3 2 2 2" xfId="18135"/>
    <cellStyle name="Normal 4 2 7 3 2 2 3" xfId="18136"/>
    <cellStyle name="Normal 4 2 7 3 2 2 4" xfId="18137"/>
    <cellStyle name="Normal 4 2 7 3 2 3" xfId="18138"/>
    <cellStyle name="Normal 4 2 7 3 2 4" xfId="18139"/>
    <cellStyle name="Normal 4 2 7 3 2 5" xfId="18140"/>
    <cellStyle name="Normal 4 2 7 3 3" xfId="18141"/>
    <cellStyle name="Normal 4 2 7 3 3 2" xfId="18142"/>
    <cellStyle name="Normal 4 2 7 3 3 3" xfId="18143"/>
    <cellStyle name="Normal 4 2 7 3 3 4" xfId="18144"/>
    <cellStyle name="Normal 4 2 7 3 4" xfId="18145"/>
    <cellStyle name="Normal 4 2 7 3 5" xfId="18146"/>
    <cellStyle name="Normal 4 2 7 3 6" xfId="18147"/>
    <cellStyle name="Normal 4 2 7 4" xfId="18148"/>
    <cellStyle name="Normal 4 2 7 4 2" xfId="18149"/>
    <cellStyle name="Normal 4 2 7 4 2 2" xfId="18150"/>
    <cellStyle name="Normal 4 2 7 4 2 3" xfId="18151"/>
    <cellStyle name="Normal 4 2 7 4 2 4" xfId="18152"/>
    <cellStyle name="Normal 4 2 7 4 3" xfId="18153"/>
    <cellStyle name="Normal 4 2 7 4 4" xfId="18154"/>
    <cellStyle name="Normal 4 2 7 4 5" xfId="18155"/>
    <cellStyle name="Normal 4 2 7 5" xfId="18156"/>
    <cellStyle name="Normal 4 2 7 5 2" xfId="18157"/>
    <cellStyle name="Normal 4 2 7 5 3" xfId="18158"/>
    <cellStyle name="Normal 4 2 7 5 4" xfId="18159"/>
    <cellStyle name="Normal 4 2 7 6" xfId="18160"/>
    <cellStyle name="Normal 4 2 7 7" xfId="18161"/>
    <cellStyle name="Normal 4 2 7 8" xfId="18162"/>
    <cellStyle name="Normal 4 2 8" xfId="18163"/>
    <cellStyle name="Normal 4 2 8 2" xfId="18164"/>
    <cellStyle name="Normal 4 2 8 2 2" xfId="18165"/>
    <cellStyle name="Normal 4 2 8 2 2 2" xfId="18166"/>
    <cellStyle name="Normal 4 2 8 2 2 3" xfId="18167"/>
    <cellStyle name="Normal 4 2 8 2 2 4" xfId="18168"/>
    <cellStyle name="Normal 4 2 8 2 3" xfId="18169"/>
    <cellStyle name="Normal 4 2 8 2 4" xfId="18170"/>
    <cellStyle name="Normal 4 2 8 2 5" xfId="18171"/>
    <cellStyle name="Normal 4 2 8 3" xfId="18172"/>
    <cellStyle name="Normal 4 2 8 3 2" xfId="18173"/>
    <cellStyle name="Normal 4 2 8 3 3" xfId="18174"/>
    <cellStyle name="Normal 4 2 8 3 4" xfId="18175"/>
    <cellStyle name="Normal 4 2 8 4" xfId="18176"/>
    <cellStyle name="Normal 4 2 8 5" xfId="18177"/>
    <cellStyle name="Normal 4 2 8 6" xfId="18178"/>
    <cellStyle name="Normal 4 2 9" xfId="18179"/>
    <cellStyle name="Normal 4 2 9 2" xfId="18180"/>
    <cellStyle name="Normal 4 2 9 2 2" xfId="18181"/>
    <cellStyle name="Normal 4 2 9 2 2 2" xfId="18182"/>
    <cellStyle name="Normal 4 2 9 2 2 3" xfId="18183"/>
    <cellStyle name="Normal 4 2 9 2 2 4" xfId="18184"/>
    <cellStyle name="Normal 4 2 9 2 3" xfId="18185"/>
    <cellStyle name="Normal 4 2 9 2 4" xfId="18186"/>
    <cellStyle name="Normal 4 2 9 2 5" xfId="18187"/>
    <cellStyle name="Normal 4 2 9 3" xfId="18188"/>
    <cellStyle name="Normal 4 2 9 3 2" xfId="18189"/>
    <cellStyle name="Normal 4 2 9 3 3" xfId="18190"/>
    <cellStyle name="Normal 4 2 9 3 4" xfId="18191"/>
    <cellStyle name="Normal 4 2 9 4" xfId="18192"/>
    <cellStyle name="Normal 4 2 9 5" xfId="18193"/>
    <cellStyle name="Normal 4 2 9 6" xfId="18194"/>
    <cellStyle name="Normal 4 3" xfId="18195"/>
    <cellStyle name="Normal 4 3 10" xfId="18196"/>
    <cellStyle name="Normal 4 3 11" xfId="18197"/>
    <cellStyle name="Normal 4 3 2" xfId="18198"/>
    <cellStyle name="Normal 4 3 2 10" xfId="18199"/>
    <cellStyle name="Normal 4 3 2 2" xfId="18200"/>
    <cellStyle name="Normal 4 3 2 2 2" xfId="18201"/>
    <cellStyle name="Normal 4 3 2 2 2 2" xfId="18202"/>
    <cellStyle name="Normal 4 3 2 2 2 2 2" xfId="18203"/>
    <cellStyle name="Normal 4 3 2 2 2 2 3" xfId="18204"/>
    <cellStyle name="Normal 4 3 2 2 2 2 4" xfId="18205"/>
    <cellStyle name="Normal 4 3 2 2 2 3" xfId="18206"/>
    <cellStyle name="Normal 4 3 2 2 2 3 2" xfId="18207"/>
    <cellStyle name="Normal 4 3 2 2 2 3 3" xfId="18208"/>
    <cellStyle name="Normal 4 3 2 2 2 3 4" xfId="18209"/>
    <cellStyle name="Normal 4 3 2 2 2 4" xfId="18210"/>
    <cellStyle name="Normal 4 3 2 2 2 5" xfId="18211"/>
    <cellStyle name="Normal 4 3 2 2 2 6" xfId="18212"/>
    <cellStyle name="Normal 4 3 2 2 3" xfId="18213"/>
    <cellStyle name="Normal 4 3 2 2 3 2" xfId="18214"/>
    <cellStyle name="Normal 4 3 2 2 3 3" xfId="18215"/>
    <cellStyle name="Normal 4 3 2 2 3 4" xfId="18216"/>
    <cellStyle name="Normal 4 3 2 2 4" xfId="18217"/>
    <cellStyle name="Normal 4 3 2 2 4 2" xfId="18218"/>
    <cellStyle name="Normal 4 3 2 2 4 3" xfId="18219"/>
    <cellStyle name="Normal 4 3 2 2 4 4" xfId="18220"/>
    <cellStyle name="Normal 4 3 2 2 5" xfId="18221"/>
    <cellStyle name="Normal 4 3 2 2 6" xfId="18222"/>
    <cellStyle name="Normal 4 3 2 2 7" xfId="18223"/>
    <cellStyle name="Normal 4 3 2 3" xfId="18224"/>
    <cellStyle name="Normal 4 3 2 3 2" xfId="18225"/>
    <cellStyle name="Normal 4 3 2 3 2 2" xfId="18226"/>
    <cellStyle name="Normal 4 3 2 3 2 2 2" xfId="18227"/>
    <cellStyle name="Normal 4 3 2 3 2 2 3" xfId="18228"/>
    <cellStyle name="Normal 4 3 2 3 2 2 4" xfId="18229"/>
    <cellStyle name="Normal 4 3 2 3 2 3" xfId="18230"/>
    <cellStyle name="Normal 4 3 2 3 2 3 2" xfId="18231"/>
    <cellStyle name="Normal 4 3 2 3 2 3 3" xfId="18232"/>
    <cellStyle name="Normal 4 3 2 3 2 3 4" xfId="18233"/>
    <cellStyle name="Normal 4 3 2 3 2 4" xfId="18234"/>
    <cellStyle name="Normal 4 3 2 3 2 5" xfId="18235"/>
    <cellStyle name="Normal 4 3 2 3 2 6" xfId="18236"/>
    <cellStyle name="Normal 4 3 2 3 3" xfId="18237"/>
    <cellStyle name="Normal 4 3 2 3 3 2" xfId="18238"/>
    <cellStyle name="Normal 4 3 2 3 3 3" xfId="18239"/>
    <cellStyle name="Normal 4 3 2 3 3 4" xfId="18240"/>
    <cellStyle name="Normal 4 3 2 3 4" xfId="18241"/>
    <cellStyle name="Normal 4 3 2 3 4 2" xfId="18242"/>
    <cellStyle name="Normal 4 3 2 3 4 3" xfId="18243"/>
    <cellStyle name="Normal 4 3 2 3 4 4" xfId="18244"/>
    <cellStyle name="Normal 4 3 2 3 5" xfId="18245"/>
    <cellStyle name="Normal 4 3 2 3 6" xfId="18246"/>
    <cellStyle name="Normal 4 3 2 3 7" xfId="18247"/>
    <cellStyle name="Normal 4 3 2 4" xfId="18248"/>
    <cellStyle name="Normal 4 3 2 4 2" xfId="18249"/>
    <cellStyle name="Normal 4 3 2 4 2 2" xfId="18250"/>
    <cellStyle name="Normal 4 3 2 4 2 3" xfId="18251"/>
    <cellStyle name="Normal 4 3 2 4 2 4" xfId="18252"/>
    <cellStyle name="Normal 4 3 2 4 3" xfId="18253"/>
    <cellStyle name="Normal 4 3 2 4 3 2" xfId="18254"/>
    <cellStyle name="Normal 4 3 2 4 3 3" xfId="18255"/>
    <cellStyle name="Normal 4 3 2 4 3 4" xfId="18256"/>
    <cellStyle name="Normal 4 3 2 5" xfId="18257"/>
    <cellStyle name="Normal 4 3 2 5 2" xfId="18258"/>
    <cellStyle name="Normal 4 3 2 5 2 2" xfId="18259"/>
    <cellStyle name="Normal 4 3 2 5 2 3" xfId="18260"/>
    <cellStyle name="Normal 4 3 2 5 2 4" xfId="18261"/>
    <cellStyle name="Normal 4 3 2 5 3" xfId="18262"/>
    <cellStyle name="Normal 4 3 2 5 4" xfId="18263"/>
    <cellStyle name="Normal 4 3 2 5 5" xfId="18264"/>
    <cellStyle name="Normal 4 3 2 6" xfId="18265"/>
    <cellStyle name="Normal 4 3 2 6 2" xfId="18266"/>
    <cellStyle name="Normal 4 3 2 6 3" xfId="18267"/>
    <cellStyle name="Normal 4 3 2 6 4" xfId="18268"/>
    <cellStyle name="Normal 4 3 2 7" xfId="18269"/>
    <cellStyle name="Normal 4 3 2 8" xfId="18270"/>
    <cellStyle name="Normal 4 3 2 9" xfId="18271"/>
    <cellStyle name="Normal 4 3 3" xfId="18272"/>
    <cellStyle name="Normal 4 3 3 2" xfId="18273"/>
    <cellStyle name="Normal 4 3 3 2 2" xfId="18274"/>
    <cellStyle name="Normal 4 3 3 2 2 2" xfId="18275"/>
    <cellStyle name="Normal 4 3 3 2 2 2 2" xfId="18276"/>
    <cellStyle name="Normal 4 3 3 2 2 2 3" xfId="18277"/>
    <cellStyle name="Normal 4 3 3 2 2 2 4" xfId="18278"/>
    <cellStyle name="Normal 4 3 3 2 2 3" xfId="18279"/>
    <cellStyle name="Normal 4 3 3 2 2 3 2" xfId="18280"/>
    <cellStyle name="Normal 4 3 3 2 2 3 3" xfId="18281"/>
    <cellStyle name="Normal 4 3 3 2 2 3 4" xfId="18282"/>
    <cellStyle name="Normal 4 3 3 2 2 4" xfId="18283"/>
    <cellStyle name="Normal 4 3 3 2 2 4 2" xfId="18284"/>
    <cellStyle name="Normal 4 3 3 2 2 4 3" xfId="18285"/>
    <cellStyle name="Normal 4 3 3 2 2 4 4" xfId="18286"/>
    <cellStyle name="Normal 4 3 3 2 2 5" xfId="18287"/>
    <cellStyle name="Normal 4 3 3 2 2 6" xfId="18288"/>
    <cellStyle name="Normal 4 3 3 2 2 7" xfId="18289"/>
    <cellStyle name="Normal 4 3 3 2 3" xfId="18290"/>
    <cellStyle name="Normal 4 3 3 2 3 2" xfId="18291"/>
    <cellStyle name="Normal 4 3 3 2 3 3" xfId="18292"/>
    <cellStyle name="Normal 4 3 3 2 3 4" xfId="18293"/>
    <cellStyle name="Normal 4 3 3 2 4" xfId="18294"/>
    <cellStyle name="Normal 4 3 3 2 4 2" xfId="18295"/>
    <cellStyle name="Normal 4 3 3 2 4 3" xfId="18296"/>
    <cellStyle name="Normal 4 3 3 2 4 4" xfId="18297"/>
    <cellStyle name="Normal 4 3 3 2 5" xfId="18298"/>
    <cellStyle name="Normal 4 3 3 2 5 2" xfId="18299"/>
    <cellStyle name="Normal 4 3 3 2 5 3" xfId="18300"/>
    <cellStyle name="Normal 4 3 3 2 5 4" xfId="18301"/>
    <cellStyle name="Normal 4 3 3 2 6" xfId="18302"/>
    <cellStyle name="Normal 4 3 3 2 7" xfId="18303"/>
    <cellStyle name="Normal 4 3 3 2 8" xfId="18304"/>
    <cellStyle name="Normal 4 3 3 3" xfId="18305"/>
    <cellStyle name="Normal 4 3 3 3 2" xfId="18306"/>
    <cellStyle name="Normal 4 3 3 3 2 2" xfId="18307"/>
    <cellStyle name="Normal 4 3 3 3 2 2 2" xfId="18308"/>
    <cellStyle name="Normal 4 3 3 3 2 2 3" xfId="18309"/>
    <cellStyle name="Normal 4 3 3 3 2 2 4" xfId="18310"/>
    <cellStyle name="Normal 4 3 3 3 2 3" xfId="18311"/>
    <cellStyle name="Normal 4 3 3 3 2 4" xfId="18312"/>
    <cellStyle name="Normal 4 3 3 3 2 5" xfId="18313"/>
    <cellStyle name="Normal 4 3 3 3 3" xfId="18314"/>
    <cellStyle name="Normal 4 3 3 3 3 2" xfId="18315"/>
    <cellStyle name="Normal 4 3 3 3 3 3" xfId="18316"/>
    <cellStyle name="Normal 4 3 3 3 3 4" xfId="18317"/>
    <cellStyle name="Normal 4 3 3 3 4" xfId="18318"/>
    <cellStyle name="Normal 4 3 3 3 4 2" xfId="18319"/>
    <cellStyle name="Normal 4 3 3 3 4 3" xfId="18320"/>
    <cellStyle name="Normal 4 3 3 3 4 4" xfId="18321"/>
    <cellStyle name="Normal 4 3 3 3 5" xfId="18322"/>
    <cellStyle name="Normal 4 3 3 3 6" xfId="18323"/>
    <cellStyle name="Normal 4 3 3 3 7" xfId="18324"/>
    <cellStyle name="Normal 4 3 3 4" xfId="18325"/>
    <cellStyle name="Normal 4 3 3 4 2" xfId="18326"/>
    <cellStyle name="Normal 4 3 3 4 2 2" xfId="18327"/>
    <cellStyle name="Normal 4 3 3 4 2 3" xfId="18328"/>
    <cellStyle name="Normal 4 3 3 4 2 4" xfId="18329"/>
    <cellStyle name="Normal 4 3 3 4 3" xfId="18330"/>
    <cellStyle name="Normal 4 3 3 4 4" xfId="18331"/>
    <cellStyle name="Normal 4 3 3 4 5" xfId="18332"/>
    <cellStyle name="Normal 4 3 3 5" xfId="18333"/>
    <cellStyle name="Normal 4 3 3 5 2" xfId="18334"/>
    <cellStyle name="Normal 4 3 3 5 3" xfId="18335"/>
    <cellStyle name="Normal 4 3 3 5 4" xfId="18336"/>
    <cellStyle name="Normal 4 3 3 6" xfId="18337"/>
    <cellStyle name="Normal 4 3 3 6 2" xfId="18338"/>
    <cellStyle name="Normal 4 3 3 6 3" xfId="18339"/>
    <cellStyle name="Normal 4 3 3 6 4" xfId="18340"/>
    <cellStyle name="Normal 4 3 3 7" xfId="18341"/>
    <cellStyle name="Normal 4 3 3 8" xfId="18342"/>
    <cellStyle name="Normal 4 3 3 9" xfId="18343"/>
    <cellStyle name="Normal 4 3 4" xfId="18344"/>
    <cellStyle name="Normal 4 3 4 2" xfId="18345"/>
    <cellStyle name="Normal 4 3 4 2 2" xfId="18346"/>
    <cellStyle name="Normal 4 3 4 2 2 2" xfId="18347"/>
    <cellStyle name="Normal 4 3 4 2 2 3" xfId="18348"/>
    <cellStyle name="Normal 4 3 4 2 2 4" xfId="18349"/>
    <cellStyle name="Normal 4 3 4 2 3" xfId="18350"/>
    <cellStyle name="Normal 4 3 4 2 3 2" xfId="18351"/>
    <cellStyle name="Normal 4 3 4 2 3 3" xfId="18352"/>
    <cellStyle name="Normal 4 3 4 2 3 4" xfId="18353"/>
    <cellStyle name="Normal 4 3 4 2 4" xfId="18354"/>
    <cellStyle name="Normal 4 3 4 2 5" xfId="18355"/>
    <cellStyle name="Normal 4 3 4 2 6" xfId="18356"/>
    <cellStyle name="Normal 4 3 4 3" xfId="18357"/>
    <cellStyle name="Normal 4 3 4 3 2" xfId="18358"/>
    <cellStyle name="Normal 4 3 4 3 3" xfId="18359"/>
    <cellStyle name="Normal 4 3 4 3 4" xfId="18360"/>
    <cellStyle name="Normal 4 3 4 4" xfId="18361"/>
    <cellStyle name="Normal 4 3 4 4 2" xfId="18362"/>
    <cellStyle name="Normal 4 3 4 4 3" xfId="18363"/>
    <cellStyle name="Normal 4 3 4 4 4" xfId="18364"/>
    <cellStyle name="Normal 4 3 4 5" xfId="18365"/>
    <cellStyle name="Normal 4 3 4 6" xfId="18366"/>
    <cellStyle name="Normal 4 3 4 7" xfId="18367"/>
    <cellStyle name="Normal 4 3 5" xfId="18368"/>
    <cellStyle name="Normal 4 3 5 2" xfId="18369"/>
    <cellStyle name="Normal 4 3 5 2 2" xfId="18370"/>
    <cellStyle name="Normal 4 3 5 2 2 2" xfId="18371"/>
    <cellStyle name="Normal 4 3 5 2 2 3" xfId="18372"/>
    <cellStyle name="Normal 4 3 5 2 2 4" xfId="18373"/>
    <cellStyle name="Normal 4 3 5 2 3" xfId="18374"/>
    <cellStyle name="Normal 4 3 5 2 3 2" xfId="18375"/>
    <cellStyle name="Normal 4 3 5 2 3 3" xfId="18376"/>
    <cellStyle name="Normal 4 3 5 2 3 4" xfId="18377"/>
    <cellStyle name="Normal 4 3 5 2 4" xfId="18378"/>
    <cellStyle name="Normal 4 3 5 2 4 2" xfId="18379"/>
    <cellStyle name="Normal 4 3 5 2 4 3" xfId="18380"/>
    <cellStyle name="Normal 4 3 5 2 4 4" xfId="18381"/>
    <cellStyle name="Normal 4 3 5 2 5" xfId="18382"/>
    <cellStyle name="Normal 4 3 5 2 6" xfId="18383"/>
    <cellStyle name="Normal 4 3 5 2 7" xfId="18384"/>
    <cellStyle name="Normal 4 3 5 3" xfId="18385"/>
    <cellStyle name="Normal 4 3 5 3 2" xfId="18386"/>
    <cellStyle name="Normal 4 3 5 3 3" xfId="18387"/>
    <cellStyle name="Normal 4 3 5 3 4" xfId="18388"/>
    <cellStyle name="Normal 4 3 5 4" xfId="18389"/>
    <cellStyle name="Normal 4 3 5 4 2" xfId="18390"/>
    <cellStyle name="Normal 4 3 5 4 3" xfId="18391"/>
    <cellStyle name="Normal 4 3 5 4 4" xfId="18392"/>
    <cellStyle name="Normal 4 3 5 5" xfId="18393"/>
    <cellStyle name="Normal 4 3 5 5 2" xfId="18394"/>
    <cellStyle name="Normal 4 3 5 5 3" xfId="18395"/>
    <cellStyle name="Normal 4 3 5 5 4" xfId="18396"/>
    <cellStyle name="Normal 4 3 5 6" xfId="18397"/>
    <cellStyle name="Normal 4 3 5 7" xfId="18398"/>
    <cellStyle name="Normal 4 3 5 8" xfId="18399"/>
    <cellStyle name="Normal 4 3 6" xfId="18400"/>
    <cellStyle name="Normal 4 3 6 2" xfId="18401"/>
    <cellStyle name="Normal 4 3 6 2 2" xfId="18402"/>
    <cellStyle name="Normal 4 3 6 2 3" xfId="18403"/>
    <cellStyle name="Normal 4 3 6 2 4" xfId="18404"/>
    <cellStyle name="Normal 4 3 6 3" xfId="18405"/>
    <cellStyle name="Normal 4 3 6 3 2" xfId="18406"/>
    <cellStyle name="Normal 4 3 6 3 3" xfId="18407"/>
    <cellStyle name="Normal 4 3 6 3 4" xfId="18408"/>
    <cellStyle name="Normal 4 3 6 4" xfId="18409"/>
    <cellStyle name="Normal 4 3 6 5" xfId="18410"/>
    <cellStyle name="Normal 4 3 6 6" xfId="18411"/>
    <cellStyle name="Normal 4 3 7" xfId="18412"/>
    <cellStyle name="Normal 4 3 7 2" xfId="18413"/>
    <cellStyle name="Normal 4 3 7 3" xfId="18414"/>
    <cellStyle name="Normal 4 3 7 4" xfId="18415"/>
    <cellStyle name="Normal 4 3 8" xfId="18416"/>
    <cellStyle name="Normal 4 3 8 2" xfId="18417"/>
    <cellStyle name="Normal 4 3 8 3" xfId="18418"/>
    <cellStyle name="Normal 4 3 8 4" xfId="18419"/>
    <cellStyle name="Normal 4 3 9" xfId="18420"/>
    <cellStyle name="Normal 4 4" xfId="18421"/>
    <cellStyle name="Normal 4 4 2" xfId="18422"/>
    <cellStyle name="Normal 4 4 2 2" xfId="18423"/>
    <cellStyle name="Normal 4 4 2 2 2" xfId="18424"/>
    <cellStyle name="Normal 4 4 2 2 2 2" xfId="18425"/>
    <cellStyle name="Normal 4 4 2 2 2 3" xfId="18426"/>
    <cellStyle name="Normal 4 4 2 2 2 4" xfId="18427"/>
    <cellStyle name="Normal 4 4 2 2 3" xfId="18428"/>
    <cellStyle name="Normal 4 4 2 2 3 2" xfId="18429"/>
    <cellStyle name="Normal 4 4 2 2 3 3" xfId="18430"/>
    <cellStyle name="Normal 4 4 2 2 3 4" xfId="18431"/>
    <cellStyle name="Normal 4 4 2 2 4" xfId="18432"/>
    <cellStyle name="Normal 4 4 2 2 5" xfId="18433"/>
    <cellStyle name="Normal 4 4 2 2 6" xfId="18434"/>
    <cellStyle name="Normal 4 4 2 3" xfId="18435"/>
    <cellStyle name="Normal 4 4 2 3 2" xfId="18436"/>
    <cellStyle name="Normal 4 4 2 3 3" xfId="18437"/>
    <cellStyle name="Normal 4 4 2 3 4" xfId="18438"/>
    <cellStyle name="Normal 4 4 2 4" xfId="18439"/>
    <cellStyle name="Normal 4 4 2 4 2" xfId="18440"/>
    <cellStyle name="Normal 4 4 2 4 3" xfId="18441"/>
    <cellStyle name="Normal 4 4 2 4 4" xfId="18442"/>
    <cellStyle name="Normal 4 4 2 5" xfId="18443"/>
    <cellStyle name="Normal 4 4 2 6" xfId="18444"/>
    <cellStyle name="Normal 4 4 2 7" xfId="18445"/>
    <cellStyle name="Normal 4 4 2 8" xfId="18446"/>
    <cellStyle name="Normal 4 4 3" xfId="18447"/>
    <cellStyle name="Normal 4 4 3 2" xfId="18448"/>
    <cellStyle name="Normal 4 4 3 2 2" xfId="18449"/>
    <cellStyle name="Normal 4 4 3 2 2 2" xfId="18450"/>
    <cellStyle name="Normal 4 4 3 2 2 3" xfId="18451"/>
    <cellStyle name="Normal 4 4 3 2 2 4" xfId="18452"/>
    <cellStyle name="Normal 4 4 3 2 3" xfId="18453"/>
    <cellStyle name="Normal 4 4 3 2 4" xfId="18454"/>
    <cellStyle name="Normal 4 4 3 2 5" xfId="18455"/>
    <cellStyle name="Normal 4 4 3 3" xfId="18456"/>
    <cellStyle name="Normal 4 4 3 3 2" xfId="18457"/>
    <cellStyle name="Normal 4 4 3 3 3" xfId="18458"/>
    <cellStyle name="Normal 4 4 3 3 4" xfId="18459"/>
    <cellStyle name="Normal 4 4 3 4" xfId="18460"/>
    <cellStyle name="Normal 4 4 3 5" xfId="18461"/>
    <cellStyle name="Normal 4 4 3 6" xfId="18462"/>
    <cellStyle name="Normal 4 4 4" xfId="18463"/>
    <cellStyle name="Normal 4 4 4 2" xfId="18464"/>
    <cellStyle name="Normal 4 4 4 2 2" xfId="18465"/>
    <cellStyle name="Normal 4 4 4 2 3" xfId="18466"/>
    <cellStyle name="Normal 4 4 4 2 4" xfId="18467"/>
    <cellStyle name="Normal 4 4 4 3" xfId="18468"/>
    <cellStyle name="Normal 4 4 4 4" xfId="18469"/>
    <cellStyle name="Normal 4 4 4 5" xfId="18470"/>
    <cellStyle name="Normal 4 4 5" xfId="18471"/>
    <cellStyle name="Normal 4 4 5 2" xfId="18472"/>
    <cellStyle name="Normal 4 4 5 3" xfId="18473"/>
    <cellStyle name="Normal 4 4 5 4" xfId="18474"/>
    <cellStyle name="Normal 4 4 6" xfId="18475"/>
    <cellStyle name="Normal 4 4 6 2" xfId="18476"/>
    <cellStyle name="Normal 4 4 6 3" xfId="18477"/>
    <cellStyle name="Normal 4 4 6 4" xfId="18478"/>
    <cellStyle name="Normal 4 5" xfId="18479"/>
    <cellStyle name="Normal 4 5 10" xfId="18480"/>
    <cellStyle name="Normal 4 5 11" xfId="18481"/>
    <cellStyle name="Normal 4 5 12" xfId="18482"/>
    <cellStyle name="Normal 4 5 13" xfId="18483"/>
    <cellStyle name="Normal 4 5 14" xfId="18484"/>
    <cellStyle name="Normal 4 5 15" xfId="18485"/>
    <cellStyle name="Normal 4 5 16" xfId="18486"/>
    <cellStyle name="Normal 4 5 17" xfId="18487"/>
    <cellStyle name="Normal 4 5 18" xfId="18488"/>
    <cellStyle name="Normal 4 5 19" xfId="18489"/>
    <cellStyle name="Normal 4 5 2" xfId="18490"/>
    <cellStyle name="Normal 4 5 2 2" xfId="18491"/>
    <cellStyle name="Normal 4 5 2 2 2" xfId="18492"/>
    <cellStyle name="Normal 4 5 2 2 2 2" xfId="18493"/>
    <cellStyle name="Normal 4 5 2 2 2 3" xfId="18494"/>
    <cellStyle name="Normal 4 5 2 2 2 4" xfId="18495"/>
    <cellStyle name="Normal 4 5 2 2 3" xfId="18496"/>
    <cellStyle name="Normal 4 5 2 2 4" xfId="18497"/>
    <cellStyle name="Normal 4 5 2 2 5" xfId="18498"/>
    <cellStyle name="Normal 4 5 2 3" xfId="18499"/>
    <cellStyle name="Normal 4 5 2 3 2" xfId="18500"/>
    <cellStyle name="Normal 4 5 2 3 3" xfId="18501"/>
    <cellStyle name="Normal 4 5 2 3 4" xfId="18502"/>
    <cellStyle name="Normal 4 5 2 4" xfId="18503"/>
    <cellStyle name="Normal 4 5 2 4 2" xfId="18504"/>
    <cellStyle name="Normal 4 5 2 4 3" xfId="18505"/>
    <cellStyle name="Normal 4 5 2 4 4" xfId="18506"/>
    <cellStyle name="Normal 4 5 20" xfId="18507"/>
    <cellStyle name="Normal 4 5 21" xfId="18508"/>
    <cellStyle name="Normal 4 5 22" xfId="18509"/>
    <cellStyle name="Normal 4 5 23" xfId="18510"/>
    <cellStyle name="Normal 4 5 24" xfId="18511"/>
    <cellStyle name="Normal 4 5 25" xfId="18512"/>
    <cellStyle name="Normal 4 5 26" xfId="18513"/>
    <cellStyle name="Normal 4 5 27" xfId="18514"/>
    <cellStyle name="Normal 4 5 28" xfId="18515"/>
    <cellStyle name="Normal 4 5 29" xfId="18516"/>
    <cellStyle name="Normal 4 5 3" xfId="18517"/>
    <cellStyle name="Normal 4 5 3 2" xfId="18518"/>
    <cellStyle name="Normal 4 5 3 2 2" xfId="18519"/>
    <cellStyle name="Normal 4 5 3 2 2 2" xfId="18520"/>
    <cellStyle name="Normal 4 5 3 2 2 3" xfId="18521"/>
    <cellStyle name="Normal 4 5 3 2 2 4" xfId="18522"/>
    <cellStyle name="Normal 4 5 3 2 3" xfId="18523"/>
    <cellStyle name="Normal 4 5 3 2 4" xfId="18524"/>
    <cellStyle name="Normal 4 5 3 2 5" xfId="18525"/>
    <cellStyle name="Normal 4 5 3 3" xfId="18526"/>
    <cellStyle name="Normal 4 5 3 3 2" xfId="18527"/>
    <cellStyle name="Normal 4 5 3 3 3" xfId="18528"/>
    <cellStyle name="Normal 4 5 3 3 4" xfId="18529"/>
    <cellStyle name="Normal 4 5 3 4" xfId="18530"/>
    <cellStyle name="Normal 4 5 3 4 2" xfId="18531"/>
    <cellStyle name="Normal 4 5 3 4 3" xfId="18532"/>
    <cellStyle name="Normal 4 5 3 4 4" xfId="18533"/>
    <cellStyle name="Normal 4 5 30" xfId="18534"/>
    <cellStyle name="Normal 4 5 31" xfId="18535"/>
    <cellStyle name="Normal 4 5 32" xfId="18536"/>
    <cellStyle name="Normal 4 5 33" xfId="18537"/>
    <cellStyle name="Normal 4 5 34" xfId="18538"/>
    <cellStyle name="Normal 4 5 35" xfId="18539"/>
    <cellStyle name="Normal 4 5 36" xfId="18540"/>
    <cellStyle name="Normal 4 5 37" xfId="18541"/>
    <cellStyle name="Normal 4 5 38" xfId="18542"/>
    <cellStyle name="Normal 4 5 39" xfId="18543"/>
    <cellStyle name="Normal 4 5 4" xfId="18544"/>
    <cellStyle name="Normal 4 5 4 2" xfId="18545"/>
    <cellStyle name="Normal 4 5 4 2 2" xfId="18546"/>
    <cellStyle name="Normal 4 5 4 2 3" xfId="18547"/>
    <cellStyle name="Normal 4 5 4 2 4" xfId="18548"/>
    <cellStyle name="Normal 4 5 4 3" xfId="18549"/>
    <cellStyle name="Normal 4 5 4 3 2" xfId="18550"/>
    <cellStyle name="Normal 4 5 4 3 3" xfId="18551"/>
    <cellStyle name="Normal 4 5 4 3 4" xfId="18552"/>
    <cellStyle name="Normal 4 5 40" xfId="18553"/>
    <cellStyle name="Normal 4 5 41" xfId="18554"/>
    <cellStyle name="Normal 4 5 42" xfId="18555"/>
    <cellStyle name="Normal 4 5 43" xfId="18556"/>
    <cellStyle name="Normal 4 5 44" xfId="18557"/>
    <cellStyle name="Normal 4 5 45" xfId="18558"/>
    <cellStyle name="Normal 4 5 46" xfId="18559"/>
    <cellStyle name="Normal 4 5 47" xfId="18560"/>
    <cellStyle name="Normal 4 5 48" xfId="18561"/>
    <cellStyle name="Normal 4 5 49" xfId="18562"/>
    <cellStyle name="Normal 4 5 5" xfId="18563"/>
    <cellStyle name="Normal 4 5 5 2" xfId="18564"/>
    <cellStyle name="Normal 4 5 5 2 2" xfId="18565"/>
    <cellStyle name="Normal 4 5 5 2 3" xfId="18566"/>
    <cellStyle name="Normal 4 5 5 2 4" xfId="18567"/>
    <cellStyle name="Normal 4 5 50" xfId="18568"/>
    <cellStyle name="Normal 4 5 51" xfId="18569"/>
    <cellStyle name="Normal 4 5 52" xfId="18570"/>
    <cellStyle name="Normal 4 5 53" xfId="18571"/>
    <cellStyle name="Normal 4 5 54" xfId="18572"/>
    <cellStyle name="Normal 4 5 55" xfId="18573"/>
    <cellStyle name="Normal 4 5 56" xfId="18574"/>
    <cellStyle name="Normal 4 5 57" xfId="18575"/>
    <cellStyle name="Normal 4 5 58" xfId="18576"/>
    <cellStyle name="Normal 4 5 59" xfId="18577"/>
    <cellStyle name="Normal 4 5 6" xfId="18578"/>
    <cellStyle name="Normal 4 5 60" xfId="18579"/>
    <cellStyle name="Normal 4 5 61" xfId="18580"/>
    <cellStyle name="Normal 4 5 62" xfId="18581"/>
    <cellStyle name="Normal 4 5 63" xfId="18582"/>
    <cellStyle name="Normal 4 5 64" xfId="18583"/>
    <cellStyle name="Normal 4 5 65" xfId="18584"/>
    <cellStyle name="Normal 4 5 66" xfId="18585"/>
    <cellStyle name="Normal 4 5 67" xfId="18586"/>
    <cellStyle name="Normal 4 5 68" xfId="18587"/>
    <cellStyle name="Normal 4 5 69" xfId="18588"/>
    <cellStyle name="Normal 4 5 7" xfId="18589"/>
    <cellStyle name="Normal 4 5 70" xfId="18590"/>
    <cellStyle name="Normal 4 5 71" xfId="18591"/>
    <cellStyle name="Normal 4 5 72" xfId="18592"/>
    <cellStyle name="Normal 4 5 73" xfId="18593"/>
    <cellStyle name="Normal 4 5 74" xfId="18594"/>
    <cellStyle name="Normal 4 5 75" xfId="18595"/>
    <cellStyle name="Normal 4 5 76" xfId="18596"/>
    <cellStyle name="Normal 4 5 77" xfId="18597"/>
    <cellStyle name="Normal 4 5 78" xfId="18598"/>
    <cellStyle name="Normal 4 5 79" xfId="18599"/>
    <cellStyle name="Normal 4 5 8" xfId="18600"/>
    <cellStyle name="Normal 4 5 80" xfId="18601"/>
    <cellStyle name="Normal 4 5 81" xfId="18602"/>
    <cellStyle name="Normal 4 5 82" xfId="18603"/>
    <cellStyle name="Normal 4 5 83" xfId="18604"/>
    <cellStyle name="Normal 4 5 84" xfId="18605"/>
    <cellStyle name="Normal 4 5 85" xfId="18606"/>
    <cellStyle name="Normal 4 5 86" xfId="18607"/>
    <cellStyle name="Normal 4 5 87" xfId="18608"/>
    <cellStyle name="Normal 4 5 88" xfId="18609"/>
    <cellStyle name="Normal 4 5 89" xfId="18610"/>
    <cellStyle name="Normal 4 5 9" xfId="18611"/>
    <cellStyle name="Normal 4 5 90" xfId="18612"/>
    <cellStyle name="Normal 4 5 91" xfId="18613"/>
    <cellStyle name="Normal 4 5 92" xfId="18614"/>
    <cellStyle name="Normal 4 5 93" xfId="18615"/>
    <cellStyle name="Normal 4 5 94" xfId="18616"/>
    <cellStyle name="Normal 4 5 94 2" xfId="18617"/>
    <cellStyle name="Normal 4 5 94 3" xfId="18618"/>
    <cellStyle name="Normal 4 5 94 4" xfId="18619"/>
    <cellStyle name="Normal 4 6" xfId="18620"/>
    <cellStyle name="Normal 4 6 2" xfId="18621"/>
    <cellStyle name="Normal 4 6 2 2" xfId="18622"/>
    <cellStyle name="Normal 4 6 2 2 2" xfId="18623"/>
    <cellStyle name="Normal 4 6 2 2 3" xfId="18624"/>
    <cellStyle name="Normal 4 6 2 2 4" xfId="18625"/>
    <cellStyle name="Normal 4 6 2 3" xfId="18626"/>
    <cellStyle name="Normal 4 6 2 3 2" xfId="18627"/>
    <cellStyle name="Normal 4 6 2 3 3" xfId="18628"/>
    <cellStyle name="Normal 4 6 2 3 4" xfId="18629"/>
    <cellStyle name="Normal 4 6 3" xfId="18630"/>
    <cellStyle name="Normal 4 6 3 2" xfId="18631"/>
    <cellStyle name="Normal 4 6 3 3" xfId="18632"/>
    <cellStyle name="Normal 4 6 3 4" xfId="18633"/>
    <cellStyle name="Normal 4 6 4" xfId="18634"/>
    <cellStyle name="Normal 4 6 4 2" xfId="18635"/>
    <cellStyle name="Normal 4 6 4 3" xfId="18636"/>
    <cellStyle name="Normal 4 6 4 4" xfId="18637"/>
    <cellStyle name="Normal 4 7" xfId="18638"/>
    <cellStyle name="Normal 4 7 2" xfId="18639"/>
    <cellStyle name="Normal 4 7 2 2" xfId="18640"/>
    <cellStyle name="Normal 4 7 2 2 2" xfId="18641"/>
    <cellStyle name="Normal 4 7 2 2 3" xfId="18642"/>
    <cellStyle name="Normal 4 7 2 2 4" xfId="18643"/>
    <cellStyle name="Normal 4 7 2 3" xfId="18644"/>
    <cellStyle name="Normal 4 7 2 3 2" xfId="18645"/>
    <cellStyle name="Normal 4 7 2 3 3" xfId="18646"/>
    <cellStyle name="Normal 4 7 2 3 4" xfId="18647"/>
    <cellStyle name="Normal 4 7 3" xfId="18648"/>
    <cellStyle name="Normal 4 7 3 2" xfId="18649"/>
    <cellStyle name="Normal 4 7 3 3" xfId="18650"/>
    <cellStyle name="Normal 4 7 3 4" xfId="18651"/>
    <cellStyle name="Normal 4 7 4" xfId="18652"/>
    <cellStyle name="Normal 4 7 4 2" xfId="18653"/>
    <cellStyle name="Normal 4 7 4 3" xfId="18654"/>
    <cellStyle name="Normal 4 7 4 4" xfId="18655"/>
    <cellStyle name="Normal 4 8" xfId="18656"/>
    <cellStyle name="Normal 4 8 2" xfId="18657"/>
    <cellStyle name="Normal 4 8 2 2" xfId="18658"/>
    <cellStyle name="Normal 4 8 2 2 2" xfId="18659"/>
    <cellStyle name="Normal 4 8 2 2 3" xfId="18660"/>
    <cellStyle name="Normal 4 8 2 2 4" xfId="18661"/>
    <cellStyle name="Normal 4 8 3" xfId="18662"/>
    <cellStyle name="Normal 4 8 3 2" xfId="18663"/>
    <cellStyle name="Normal 4 8 3 3" xfId="18664"/>
    <cellStyle name="Normal 4 8 3 4" xfId="18665"/>
    <cellStyle name="Normal 4 9" xfId="18666"/>
    <cellStyle name="Normal 4 9 2" xfId="18667"/>
    <cellStyle name="Normal 4 9 2 2" xfId="18668"/>
    <cellStyle name="Normal 4 9 2 3" xfId="18669"/>
    <cellStyle name="Normal 4 9 2 4" xfId="18670"/>
    <cellStyle name="Normal 4 9 3" xfId="18671"/>
    <cellStyle name="Normal 40" xfId="18672"/>
    <cellStyle name="Normal 40 2" xfId="18673"/>
    <cellStyle name="Normal 40 3" xfId="18674"/>
    <cellStyle name="Normal 40 3 2" xfId="18675"/>
    <cellStyle name="Normal 40 3 2 2" xfId="18676"/>
    <cellStyle name="Normal 40 3 2 2 2" xfId="18677"/>
    <cellStyle name="Normal 40 3 2 2 3" xfId="18678"/>
    <cellStyle name="Normal 40 3 2 2 4" xfId="18679"/>
    <cellStyle name="Normal 40 3 2 3" xfId="18680"/>
    <cellStyle name="Normal 40 3 2 4" xfId="18681"/>
    <cellStyle name="Normal 40 3 2 5" xfId="18682"/>
    <cellStyle name="Normal 40 3 3" xfId="18683"/>
    <cellStyle name="Normal 40 3 3 2" xfId="18684"/>
    <cellStyle name="Normal 40 3 3 3" xfId="18685"/>
    <cellStyle name="Normal 40 3 3 4" xfId="18686"/>
    <cellStyle name="Normal 40 3 4" xfId="18687"/>
    <cellStyle name="Normal 40 3 5" xfId="18688"/>
    <cellStyle name="Normal 40 3 6" xfId="18689"/>
    <cellStyle name="Normal 41" xfId="18690"/>
    <cellStyle name="Normal 41 2" xfId="18691"/>
    <cellStyle name="Normal 41 3" xfId="18692"/>
    <cellStyle name="Normal 41 3 2" xfId="18693"/>
    <cellStyle name="Normal 41 3 2 2" xfId="18694"/>
    <cellStyle name="Normal 41 3 2 2 2" xfId="18695"/>
    <cellStyle name="Normal 41 3 2 2 3" xfId="18696"/>
    <cellStyle name="Normal 41 3 2 2 4" xfId="18697"/>
    <cellStyle name="Normal 41 3 2 3" xfId="18698"/>
    <cellStyle name="Normal 41 3 2 4" xfId="18699"/>
    <cellStyle name="Normal 41 3 2 5" xfId="18700"/>
    <cellStyle name="Normal 41 3 3" xfId="18701"/>
    <cellStyle name="Normal 41 3 3 2" xfId="18702"/>
    <cellStyle name="Normal 41 3 3 3" xfId="18703"/>
    <cellStyle name="Normal 41 3 3 4" xfId="18704"/>
    <cellStyle name="Normal 41 3 4" xfId="18705"/>
    <cellStyle name="Normal 41 3 5" xfId="18706"/>
    <cellStyle name="Normal 41 3 6" xfId="18707"/>
    <cellStyle name="Normal 42" xfId="18708"/>
    <cellStyle name="Normal 42 2" xfId="18709"/>
    <cellStyle name="Normal 42 3" xfId="18710"/>
    <cellStyle name="Normal 42 3 2" xfId="18711"/>
    <cellStyle name="Normal 42 3 2 2" xfId="18712"/>
    <cellStyle name="Normal 42 3 2 2 2" xfId="18713"/>
    <cellStyle name="Normal 42 3 2 2 3" xfId="18714"/>
    <cellStyle name="Normal 42 3 2 2 4" xfId="18715"/>
    <cellStyle name="Normal 42 3 2 3" xfId="18716"/>
    <cellStyle name="Normal 42 3 2 4" xfId="18717"/>
    <cellStyle name="Normal 42 3 2 5" xfId="18718"/>
    <cellStyle name="Normal 42 3 3" xfId="18719"/>
    <cellStyle name="Normal 42 3 3 2" xfId="18720"/>
    <cellStyle name="Normal 42 3 3 3" xfId="18721"/>
    <cellStyle name="Normal 42 3 3 4" xfId="18722"/>
    <cellStyle name="Normal 42 3 4" xfId="18723"/>
    <cellStyle name="Normal 42 3 5" xfId="18724"/>
    <cellStyle name="Normal 42 3 6" xfId="18725"/>
    <cellStyle name="Normal 43" xfId="18726"/>
    <cellStyle name="Normal 43 2" xfId="18727"/>
    <cellStyle name="Normal 43 3" xfId="18728"/>
    <cellStyle name="Normal 43 3 2" xfId="18729"/>
    <cellStyle name="Normal 43 3 2 2" xfId="18730"/>
    <cellStyle name="Normal 43 3 2 2 2" xfId="18731"/>
    <cellStyle name="Normal 43 3 2 2 3" xfId="18732"/>
    <cellStyle name="Normal 43 3 2 2 4" xfId="18733"/>
    <cellStyle name="Normal 43 3 2 3" xfId="18734"/>
    <cellStyle name="Normal 43 3 2 4" xfId="18735"/>
    <cellStyle name="Normal 43 3 2 5" xfId="18736"/>
    <cellStyle name="Normal 43 3 3" xfId="18737"/>
    <cellStyle name="Normal 43 3 3 2" xfId="18738"/>
    <cellStyle name="Normal 43 3 3 3" xfId="18739"/>
    <cellStyle name="Normal 43 3 3 4" xfId="18740"/>
    <cellStyle name="Normal 43 3 4" xfId="18741"/>
    <cellStyle name="Normal 43 3 5" xfId="18742"/>
    <cellStyle name="Normal 43 3 6" xfId="18743"/>
    <cellStyle name="Normal 44" xfId="18744"/>
    <cellStyle name="Normal 44 2" xfId="18745"/>
    <cellStyle name="Normal 44 2 2" xfId="18746"/>
    <cellStyle name="Normal 44 2 2 2" xfId="18747"/>
    <cellStyle name="Normal 44 2 2 2 2" xfId="18748"/>
    <cellStyle name="Normal 44 2 2 2 2 2" xfId="18749"/>
    <cellStyle name="Normal 44 2 2 2 2 3" xfId="18750"/>
    <cellStyle name="Normal 44 2 2 2 2 4" xfId="18751"/>
    <cellStyle name="Normal 44 2 2 2 3" xfId="18752"/>
    <cellStyle name="Normal 44 2 2 2 4" xfId="18753"/>
    <cellStyle name="Normal 44 2 2 2 5" xfId="18754"/>
    <cellStyle name="Normal 44 2 2 3" xfId="18755"/>
    <cellStyle name="Normal 44 2 2 3 2" xfId="18756"/>
    <cellStyle name="Normal 44 2 2 3 3" xfId="18757"/>
    <cellStyle name="Normal 44 2 2 3 4" xfId="18758"/>
    <cellStyle name="Normal 44 2 2 4" xfId="18759"/>
    <cellStyle name="Normal 44 2 2 5" xfId="18760"/>
    <cellStyle name="Normal 44 2 2 6" xfId="18761"/>
    <cellStyle name="Normal 44 3" xfId="18762"/>
    <cellStyle name="Normal 44 3 2" xfId="18763"/>
    <cellStyle name="Normal 44 3 2 2" xfId="18764"/>
    <cellStyle name="Normal 44 3 2 2 2" xfId="18765"/>
    <cellStyle name="Normal 44 3 2 2 3" xfId="18766"/>
    <cellStyle name="Normal 44 3 2 2 4" xfId="18767"/>
    <cellStyle name="Normal 44 3 2 3" xfId="18768"/>
    <cellStyle name="Normal 44 3 2 4" xfId="18769"/>
    <cellStyle name="Normal 44 3 2 5" xfId="18770"/>
    <cellStyle name="Normal 44 3 3" xfId="18771"/>
    <cellStyle name="Normal 44 3 3 2" xfId="18772"/>
    <cellStyle name="Normal 44 3 3 3" xfId="18773"/>
    <cellStyle name="Normal 44 3 3 4" xfId="18774"/>
    <cellStyle name="Normal 44 3 4" xfId="18775"/>
    <cellStyle name="Normal 44 3 5" xfId="18776"/>
    <cellStyle name="Normal 44 3 6" xfId="18777"/>
    <cellStyle name="Normal 44 4" xfId="18778"/>
    <cellStyle name="Normal 44 4 2" xfId="18779"/>
    <cellStyle name="Normal 44 4 2 2" xfId="18780"/>
    <cellStyle name="Normal 44 4 2 2 2" xfId="18781"/>
    <cellStyle name="Normal 44 4 2 2 3" xfId="18782"/>
    <cellStyle name="Normal 44 4 2 2 4" xfId="18783"/>
    <cellStyle name="Normal 44 4 2 3" xfId="18784"/>
    <cellStyle name="Normal 44 4 2 4" xfId="18785"/>
    <cellStyle name="Normal 44 4 2 5" xfId="18786"/>
    <cellStyle name="Normal 44 4 3" xfId="18787"/>
    <cellStyle name="Normal 44 4 3 2" xfId="18788"/>
    <cellStyle name="Normal 44 4 3 3" xfId="18789"/>
    <cellStyle name="Normal 44 4 3 4" xfId="18790"/>
    <cellStyle name="Normal 44 4 4" xfId="18791"/>
    <cellStyle name="Normal 44 4 5" xfId="18792"/>
    <cellStyle name="Normal 44 4 6" xfId="18793"/>
    <cellStyle name="Normal 44 5" xfId="18794"/>
    <cellStyle name="Normal 44 5 2" xfId="18795"/>
    <cellStyle name="Normal 44 5 2 2" xfId="18796"/>
    <cellStyle name="Normal 44 5 2 2 2" xfId="18797"/>
    <cellStyle name="Normal 44 5 2 2 3" xfId="18798"/>
    <cellStyle name="Normal 44 5 2 2 4" xfId="18799"/>
    <cellStyle name="Normal 44 5 2 3" xfId="18800"/>
    <cellStyle name="Normal 44 5 2 4" xfId="18801"/>
    <cellStyle name="Normal 44 5 2 5" xfId="18802"/>
    <cellStyle name="Normal 44 5 3" xfId="18803"/>
    <cellStyle name="Normal 44 5 3 2" xfId="18804"/>
    <cellStyle name="Normal 44 5 3 3" xfId="18805"/>
    <cellStyle name="Normal 44 5 3 4" xfId="18806"/>
    <cellStyle name="Normal 44 5 4" xfId="18807"/>
    <cellStyle name="Normal 44 5 5" xfId="18808"/>
    <cellStyle name="Normal 44 5 6" xfId="18809"/>
    <cellStyle name="Normal 45" xfId="18810"/>
    <cellStyle name="Normal 45 2" xfId="18811"/>
    <cellStyle name="Normal 45 2 2" xfId="18812"/>
    <cellStyle name="Normal 45 2 2 2" xfId="18813"/>
    <cellStyle name="Normal 45 2 2 3" xfId="18814"/>
    <cellStyle name="Normal 45 2 2 4" xfId="18815"/>
    <cellStyle name="Normal 45 2 3" xfId="18816"/>
    <cellStyle name="Normal 45 2 4" xfId="18817"/>
    <cellStyle name="Normal 45 2 5" xfId="18818"/>
    <cellStyle name="Normal 45 3" xfId="18819"/>
    <cellStyle name="Normal 45 4" xfId="18820"/>
    <cellStyle name="Normal 45 4 2" xfId="18821"/>
    <cellStyle name="Normal 45 4 3" xfId="18822"/>
    <cellStyle name="Normal 45 4 4" xfId="18823"/>
    <cellStyle name="Normal 45 5" xfId="18824"/>
    <cellStyle name="Normal 45 6" xfId="18825"/>
    <cellStyle name="Normal 45 7" xfId="18826"/>
    <cellStyle name="Normal 46" xfId="18827"/>
    <cellStyle name="Normal 46 2" xfId="18828"/>
    <cellStyle name="Normal 46 2 2" xfId="18829"/>
    <cellStyle name="Normal 46 2 2 2" xfId="18830"/>
    <cellStyle name="Normal 46 2 2 3" xfId="18831"/>
    <cellStyle name="Normal 46 2 2 4" xfId="18832"/>
    <cellStyle name="Normal 46 2 3" xfId="18833"/>
    <cellStyle name="Normal 46 2 4" xfId="18834"/>
    <cellStyle name="Normal 46 2 5" xfId="18835"/>
    <cellStyle name="Normal 46 3" xfId="18836"/>
    <cellStyle name="Normal 46 4" xfId="18837"/>
    <cellStyle name="Normal 46 4 2" xfId="18838"/>
    <cellStyle name="Normal 46 4 3" xfId="18839"/>
    <cellStyle name="Normal 46 4 4" xfId="18840"/>
    <cellStyle name="Normal 46 5" xfId="18841"/>
    <cellStyle name="Normal 46 6" xfId="18842"/>
    <cellStyle name="Normal 46 7" xfId="18843"/>
    <cellStyle name="Normal 47" xfId="18844"/>
    <cellStyle name="Normal 47 2" xfId="18845"/>
    <cellStyle name="Normal 47 2 2" xfId="18846"/>
    <cellStyle name="Normal 47 2 2 2" xfId="18847"/>
    <cellStyle name="Normal 47 2 2 3" xfId="18848"/>
    <cellStyle name="Normal 47 2 2 4" xfId="18849"/>
    <cellStyle name="Normal 47 2 3" xfId="18850"/>
    <cellStyle name="Normal 47 2 4" xfId="18851"/>
    <cellStyle name="Normal 47 2 5" xfId="18852"/>
    <cellStyle name="Normal 47 3" xfId="18853"/>
    <cellStyle name="Normal 47 4" xfId="18854"/>
    <cellStyle name="Normal 47 4 2" xfId="18855"/>
    <cellStyle name="Normal 47 4 3" xfId="18856"/>
    <cellStyle name="Normal 47 4 4" xfId="18857"/>
    <cellStyle name="Normal 47 5" xfId="18858"/>
    <cellStyle name="Normal 47 6" xfId="18859"/>
    <cellStyle name="Normal 47 7" xfId="18860"/>
    <cellStyle name="Normal 48" xfId="18861"/>
    <cellStyle name="Normal 48 2" xfId="18862"/>
    <cellStyle name="Normal 48 2 2" xfId="18863"/>
    <cellStyle name="Normal 48 2 2 2" xfId="18864"/>
    <cellStyle name="Normal 48 2 2 3" xfId="18865"/>
    <cellStyle name="Normal 48 2 2 4" xfId="18866"/>
    <cellStyle name="Normal 48 2 3" xfId="18867"/>
    <cellStyle name="Normal 48 2 4" xfId="18868"/>
    <cellStyle name="Normal 48 2 5" xfId="18869"/>
    <cellStyle name="Normal 48 3" xfId="18870"/>
    <cellStyle name="Normal 48 4" xfId="18871"/>
    <cellStyle name="Normal 48 4 2" xfId="18872"/>
    <cellStyle name="Normal 48 4 3" xfId="18873"/>
    <cellStyle name="Normal 48 4 4" xfId="18874"/>
    <cellStyle name="Normal 48 5" xfId="18875"/>
    <cellStyle name="Normal 48 6" xfId="18876"/>
    <cellStyle name="Normal 48 7" xfId="18877"/>
    <cellStyle name="Normal 49" xfId="18878"/>
    <cellStyle name="Normal 49 2" xfId="18879"/>
    <cellStyle name="Normal 49 2 2" xfId="18880"/>
    <cellStyle name="Normal 49 2 2 2" xfId="18881"/>
    <cellStyle name="Normal 49 2 2 3" xfId="18882"/>
    <cellStyle name="Normal 49 2 2 4" xfId="18883"/>
    <cellStyle name="Normal 49 2 3" xfId="18884"/>
    <cellStyle name="Normal 49 2 4" xfId="18885"/>
    <cellStyle name="Normal 49 2 5" xfId="18886"/>
    <cellStyle name="Normal 49 3" xfId="18887"/>
    <cellStyle name="Normal 49 4" xfId="18888"/>
    <cellStyle name="Normal 49 4 2" xfId="18889"/>
    <cellStyle name="Normal 49 4 3" xfId="18890"/>
    <cellStyle name="Normal 49 4 4" xfId="18891"/>
    <cellStyle name="Normal 49 5" xfId="18892"/>
    <cellStyle name="Normal 49 6" xfId="18893"/>
    <cellStyle name="Normal 49 7" xfId="18894"/>
    <cellStyle name="Normal 5" xfId="18895"/>
    <cellStyle name="Normal 5 10" xfId="18896"/>
    <cellStyle name="Normal 5 10 2" xfId="18897"/>
    <cellStyle name="Normal 5 100" xfId="18898"/>
    <cellStyle name="Normal 5 101" xfId="18899"/>
    <cellStyle name="Normal 5 102" xfId="18900"/>
    <cellStyle name="Normal 5 103" xfId="18901"/>
    <cellStyle name="Normal 5 104" xfId="18902"/>
    <cellStyle name="Normal 5 105" xfId="18903"/>
    <cellStyle name="Normal 5 106" xfId="18904"/>
    <cellStyle name="Normal 5 107" xfId="18905"/>
    <cellStyle name="Normal 5 108" xfId="18906"/>
    <cellStyle name="Normal 5 109" xfId="18907"/>
    <cellStyle name="Normal 5 11" xfId="18908"/>
    <cellStyle name="Normal 5 11 2" xfId="18909"/>
    <cellStyle name="Normal 5 11 3" xfId="18910"/>
    <cellStyle name="Normal 5 11 3 2" xfId="18911"/>
    <cellStyle name="Normal 5 11 3 3" xfId="18912"/>
    <cellStyle name="Normal 5 11 3 4" xfId="18913"/>
    <cellStyle name="Normal 5 110" xfId="18914"/>
    <cellStyle name="Normal 5 111" xfId="18915"/>
    <cellStyle name="Normal 5 112" xfId="18916"/>
    <cellStyle name="Normal 5 113" xfId="18917"/>
    <cellStyle name="Normal 5 12" xfId="18918"/>
    <cellStyle name="Normal 5 12 2" xfId="18919"/>
    <cellStyle name="Normal 5 12 3" xfId="18920"/>
    <cellStyle name="Normal 5 12 3 2" xfId="18921"/>
    <cellStyle name="Normal 5 12 3 3" xfId="18922"/>
    <cellStyle name="Normal 5 12 3 4" xfId="18923"/>
    <cellStyle name="Normal 5 13" xfId="18924"/>
    <cellStyle name="Normal 5 13 2" xfId="18925"/>
    <cellStyle name="Normal 5 13 3" xfId="18926"/>
    <cellStyle name="Normal 5 13 4" xfId="18927"/>
    <cellStyle name="Normal 5 13 5" xfId="18928"/>
    <cellStyle name="Normal 5 14" xfId="18929"/>
    <cellStyle name="Normal 5 14 2" xfId="18930"/>
    <cellStyle name="Normal 5 15" xfId="18931"/>
    <cellStyle name="Normal 5 15 2" xfId="18932"/>
    <cellStyle name="Normal 5 16" xfId="18933"/>
    <cellStyle name="Normal 5 16 2" xfId="18934"/>
    <cellStyle name="Normal 5 17" xfId="18935"/>
    <cellStyle name="Normal 5 17 2" xfId="18936"/>
    <cellStyle name="Normal 5 18" xfId="18937"/>
    <cellStyle name="Normal 5 18 2" xfId="18938"/>
    <cellStyle name="Normal 5 19" xfId="18939"/>
    <cellStyle name="Normal 5 19 2" xfId="18940"/>
    <cellStyle name="Normal 5 2" xfId="18941"/>
    <cellStyle name="Normal 5 2 2" xfId="18942"/>
    <cellStyle name="Normal 5 2 2 2" xfId="18943"/>
    <cellStyle name="Normal 5 2 2 3" xfId="18944"/>
    <cellStyle name="Normal 5 2 3" xfId="18945"/>
    <cellStyle name="Normal 5 2 3 2" xfId="18946"/>
    <cellStyle name="Normal 5 2 4" xfId="18947"/>
    <cellStyle name="Normal 5 20" xfId="18948"/>
    <cellStyle name="Normal 5 20 2" xfId="18949"/>
    <cellStyle name="Normal 5 21" xfId="18950"/>
    <cellStyle name="Normal 5 21 2" xfId="18951"/>
    <cellStyle name="Normal 5 22" xfId="18952"/>
    <cellStyle name="Normal 5 22 2" xfId="18953"/>
    <cellStyle name="Normal 5 23" xfId="18954"/>
    <cellStyle name="Normal 5 23 2" xfId="18955"/>
    <cellStyle name="Normal 5 24" xfId="18956"/>
    <cellStyle name="Normal 5 24 2" xfId="18957"/>
    <cellStyle name="Normal 5 25" xfId="18958"/>
    <cellStyle name="Normal 5 25 2" xfId="18959"/>
    <cellStyle name="Normal 5 26" xfId="18960"/>
    <cellStyle name="Normal 5 26 2" xfId="18961"/>
    <cellStyle name="Normal 5 27" xfId="18962"/>
    <cellStyle name="Normal 5 27 2" xfId="18963"/>
    <cellStyle name="Normal 5 28" xfId="18964"/>
    <cellStyle name="Normal 5 28 2" xfId="18965"/>
    <cellStyle name="Normal 5 29" xfId="18966"/>
    <cellStyle name="Normal 5 29 2" xfId="18967"/>
    <cellStyle name="Normal 5 3" xfId="18968"/>
    <cellStyle name="Normal 5 3 2" xfId="18969"/>
    <cellStyle name="Normal 5 3 2 2" xfId="18970"/>
    <cellStyle name="Normal 5 3 2 2 2" xfId="18971"/>
    <cellStyle name="Normal 5 3 2 2 3" xfId="18972"/>
    <cellStyle name="Normal 5 3 2 2 3 2" xfId="18973"/>
    <cellStyle name="Normal 5 3 2 2 3 3" xfId="18974"/>
    <cellStyle name="Normal 5 3 2 2 3 4" xfId="18975"/>
    <cellStyle name="Normal 5 3 2 2 4" xfId="18976"/>
    <cellStyle name="Normal 5 3 2 2 5" xfId="18977"/>
    <cellStyle name="Normal 5 3 2 2 6" xfId="18978"/>
    <cellStyle name="Normal 5 3 2 3" xfId="18979"/>
    <cellStyle name="Normal 5 3 2 4" xfId="18980"/>
    <cellStyle name="Normal 5 3 2 4 2" xfId="18981"/>
    <cellStyle name="Normal 5 3 2 4 3" xfId="18982"/>
    <cellStyle name="Normal 5 3 2 4 4" xfId="18983"/>
    <cellStyle name="Normal 5 3 2 5" xfId="18984"/>
    <cellStyle name="Normal 5 3 2 6" xfId="18985"/>
    <cellStyle name="Normal 5 3 2 7" xfId="18986"/>
    <cellStyle name="Normal 5 3 3" xfId="18987"/>
    <cellStyle name="Normal 5 3 3 2" xfId="18988"/>
    <cellStyle name="Normal 5 3 3 2 2" xfId="18989"/>
    <cellStyle name="Normal 5 3 3 2 2 2" xfId="18990"/>
    <cellStyle name="Normal 5 3 3 2 2 3" xfId="18991"/>
    <cellStyle name="Normal 5 3 3 2 2 4" xfId="18992"/>
    <cellStyle name="Normal 5 3 3 2 3" xfId="18993"/>
    <cellStyle name="Normal 5 3 3 2 4" xfId="18994"/>
    <cellStyle name="Normal 5 3 3 2 5" xfId="18995"/>
    <cellStyle name="Normal 5 3 3 3" xfId="18996"/>
    <cellStyle name="Normal 5 3 3 4" xfId="18997"/>
    <cellStyle name="Normal 5 3 3 4 2" xfId="18998"/>
    <cellStyle name="Normal 5 3 3 4 3" xfId="18999"/>
    <cellStyle name="Normal 5 3 3 4 4" xfId="19000"/>
    <cellStyle name="Normal 5 3 3 5" xfId="19001"/>
    <cellStyle name="Normal 5 3 3 6" xfId="19002"/>
    <cellStyle name="Normal 5 3 3 7" xfId="19003"/>
    <cellStyle name="Normal 5 3 4" xfId="19004"/>
    <cellStyle name="Normal 5 30" xfId="19005"/>
    <cellStyle name="Normal 5 30 2" xfId="19006"/>
    <cellStyle name="Normal 5 31" xfId="19007"/>
    <cellStyle name="Normal 5 31 2" xfId="19008"/>
    <cellStyle name="Normal 5 32" xfId="19009"/>
    <cellStyle name="Normal 5 32 2" xfId="19010"/>
    <cellStyle name="Normal 5 33" xfId="19011"/>
    <cellStyle name="Normal 5 33 2" xfId="19012"/>
    <cellStyle name="Normal 5 34" xfId="19013"/>
    <cellStyle name="Normal 5 34 2" xfId="19014"/>
    <cellStyle name="Normal 5 35" xfId="19015"/>
    <cellStyle name="Normal 5 35 2" xfId="19016"/>
    <cellStyle name="Normal 5 36" xfId="19017"/>
    <cellStyle name="Normal 5 36 2" xfId="19018"/>
    <cellStyle name="Normal 5 37" xfId="19019"/>
    <cellStyle name="Normal 5 37 2" xfId="19020"/>
    <cellStyle name="Normal 5 38" xfId="19021"/>
    <cellStyle name="Normal 5 38 2" xfId="19022"/>
    <cellStyle name="Normal 5 39" xfId="19023"/>
    <cellStyle name="Normal 5 39 2" xfId="19024"/>
    <cellStyle name="Normal 5 4" xfId="19025"/>
    <cellStyle name="Normal 5 4 2" xfId="19026"/>
    <cellStyle name="Normal 5 4 2 2" xfId="19027"/>
    <cellStyle name="Normal 5 4 2 2 2" xfId="19028"/>
    <cellStyle name="Normal 5 4 2 2 2 2" xfId="19029"/>
    <cellStyle name="Normal 5 4 2 2 2 3" xfId="19030"/>
    <cellStyle name="Normal 5 4 2 2 2 4" xfId="19031"/>
    <cellStyle name="Normal 5 4 2 2 3" xfId="19032"/>
    <cellStyle name="Normal 5 4 2 2 4" xfId="19033"/>
    <cellStyle name="Normal 5 4 2 2 5" xfId="19034"/>
    <cellStyle name="Normal 5 4 2 3" xfId="19035"/>
    <cellStyle name="Normal 5 4 2 4" xfId="19036"/>
    <cellStyle name="Normal 5 4 2 4 2" xfId="19037"/>
    <cellStyle name="Normal 5 4 2 4 3" xfId="19038"/>
    <cellStyle name="Normal 5 4 2 4 4" xfId="19039"/>
    <cellStyle name="Normal 5 4 2 5" xfId="19040"/>
    <cellStyle name="Normal 5 4 2 6" xfId="19041"/>
    <cellStyle name="Normal 5 4 2 7" xfId="19042"/>
    <cellStyle name="Normal 5 4 3" xfId="19043"/>
    <cellStyle name="Normal 5 4 3 2" xfId="19044"/>
    <cellStyle name="Normal 5 4 3 3" xfId="19045"/>
    <cellStyle name="Normal 5 4 3 3 2" xfId="19046"/>
    <cellStyle name="Normal 5 4 3 3 3" xfId="19047"/>
    <cellStyle name="Normal 5 4 3 3 4" xfId="19048"/>
    <cellStyle name="Normal 5 4 3 4" xfId="19049"/>
    <cellStyle name="Normal 5 4 3 5" xfId="19050"/>
    <cellStyle name="Normal 5 4 3 6" xfId="19051"/>
    <cellStyle name="Normal 5 4 4" xfId="19052"/>
    <cellStyle name="Normal 5 4 5" xfId="19053"/>
    <cellStyle name="Normal 5 4 5 2" xfId="19054"/>
    <cellStyle name="Normal 5 4 5 3" xfId="19055"/>
    <cellStyle name="Normal 5 4 5 4" xfId="19056"/>
    <cellStyle name="Normal 5 4 6" xfId="19057"/>
    <cellStyle name="Normal 5 4 7" xfId="19058"/>
    <cellStyle name="Normal 5 4 8" xfId="19059"/>
    <cellStyle name="Normal 5 40" xfId="19060"/>
    <cellStyle name="Normal 5 40 2" xfId="19061"/>
    <cellStyle name="Normal 5 41" xfId="19062"/>
    <cellStyle name="Normal 5 41 2" xfId="19063"/>
    <cellStyle name="Normal 5 42" xfId="19064"/>
    <cellStyle name="Normal 5 42 2" xfId="19065"/>
    <cellStyle name="Normal 5 43" xfId="19066"/>
    <cellStyle name="Normal 5 43 2" xfId="19067"/>
    <cellStyle name="Normal 5 44" xfId="19068"/>
    <cellStyle name="Normal 5 44 2" xfId="19069"/>
    <cellStyle name="Normal 5 45" xfId="19070"/>
    <cellStyle name="Normal 5 45 2" xfId="19071"/>
    <cellStyle name="Normal 5 46" xfId="19072"/>
    <cellStyle name="Normal 5 46 2" xfId="19073"/>
    <cellStyle name="Normal 5 47" xfId="19074"/>
    <cellStyle name="Normal 5 48" xfId="19075"/>
    <cellStyle name="Normal 5 49" xfId="19076"/>
    <cellStyle name="Normal 5 5" xfId="19077"/>
    <cellStyle name="Normal 5 5 10" xfId="19078"/>
    <cellStyle name="Normal 5 5 11" xfId="19079"/>
    <cellStyle name="Normal 5 5 12" xfId="19080"/>
    <cellStyle name="Normal 5 5 13" xfId="19081"/>
    <cellStyle name="Normal 5 5 14" xfId="19082"/>
    <cellStyle name="Normal 5 5 15" xfId="19083"/>
    <cellStyle name="Normal 5 5 16" xfId="19084"/>
    <cellStyle name="Normal 5 5 17" xfId="19085"/>
    <cellStyle name="Normal 5 5 18" xfId="19086"/>
    <cellStyle name="Normal 5 5 19" xfId="19087"/>
    <cellStyle name="Normal 5 5 2" xfId="19088"/>
    <cellStyle name="Normal 5 5 20" xfId="19089"/>
    <cellStyle name="Normal 5 5 21" xfId="19090"/>
    <cellStyle name="Normal 5 5 22" xfId="19091"/>
    <cellStyle name="Normal 5 5 23" xfId="19092"/>
    <cellStyle name="Normal 5 5 24" xfId="19093"/>
    <cellStyle name="Normal 5 5 25" xfId="19094"/>
    <cellStyle name="Normal 5 5 26" xfId="19095"/>
    <cellStyle name="Normal 5 5 27" xfId="19096"/>
    <cellStyle name="Normal 5 5 28" xfId="19097"/>
    <cellStyle name="Normal 5 5 29" xfId="19098"/>
    <cellStyle name="Normal 5 5 3" xfId="19099"/>
    <cellStyle name="Normal 5 5 30" xfId="19100"/>
    <cellStyle name="Normal 5 5 31" xfId="19101"/>
    <cellStyle name="Normal 5 5 32" xfId="19102"/>
    <cellStyle name="Normal 5 5 33" xfId="19103"/>
    <cellStyle name="Normal 5 5 34" xfId="19104"/>
    <cellStyle name="Normal 5 5 35" xfId="19105"/>
    <cellStyle name="Normal 5 5 36" xfId="19106"/>
    <cellStyle name="Normal 5 5 37" xfId="19107"/>
    <cellStyle name="Normal 5 5 38" xfId="19108"/>
    <cellStyle name="Normal 5 5 39" xfId="19109"/>
    <cellStyle name="Normal 5 5 4" xfId="19110"/>
    <cellStyle name="Normal 5 5 40" xfId="19111"/>
    <cellStyle name="Normal 5 5 41" xfId="19112"/>
    <cellStyle name="Normal 5 5 42" xfId="19113"/>
    <cellStyle name="Normal 5 5 43" xfId="19114"/>
    <cellStyle name="Normal 5 5 44" xfId="19115"/>
    <cellStyle name="Normal 5 5 45" xfId="19116"/>
    <cellStyle name="Normal 5 5 46" xfId="19117"/>
    <cellStyle name="Normal 5 5 47" xfId="19118"/>
    <cellStyle name="Normal 5 5 48" xfId="19119"/>
    <cellStyle name="Normal 5 5 49" xfId="19120"/>
    <cellStyle name="Normal 5 5 5" xfId="19121"/>
    <cellStyle name="Normal 5 5 50" xfId="19122"/>
    <cellStyle name="Normal 5 5 51" xfId="19123"/>
    <cellStyle name="Normal 5 5 52" xfId="19124"/>
    <cellStyle name="Normal 5 5 53" xfId="19125"/>
    <cellStyle name="Normal 5 5 54" xfId="19126"/>
    <cellStyle name="Normal 5 5 55" xfId="19127"/>
    <cellStyle name="Normal 5 5 56" xfId="19128"/>
    <cellStyle name="Normal 5 5 57" xfId="19129"/>
    <cellStyle name="Normal 5 5 58" xfId="19130"/>
    <cellStyle name="Normal 5 5 59" xfId="19131"/>
    <cellStyle name="Normal 5 5 6" xfId="19132"/>
    <cellStyle name="Normal 5 5 60" xfId="19133"/>
    <cellStyle name="Normal 5 5 61" xfId="19134"/>
    <cellStyle name="Normal 5 5 62" xfId="19135"/>
    <cellStyle name="Normal 5 5 63" xfId="19136"/>
    <cellStyle name="Normal 5 5 64" xfId="19137"/>
    <cellStyle name="Normal 5 5 65" xfId="19138"/>
    <cellStyle name="Normal 5 5 66" xfId="19139"/>
    <cellStyle name="Normal 5 5 67" xfId="19140"/>
    <cellStyle name="Normal 5 5 68" xfId="19141"/>
    <cellStyle name="Normal 5 5 69" xfId="19142"/>
    <cellStyle name="Normal 5 5 7" xfId="19143"/>
    <cellStyle name="Normal 5 5 70" xfId="19144"/>
    <cellStyle name="Normal 5 5 71" xfId="19145"/>
    <cellStyle name="Normal 5 5 72" xfId="19146"/>
    <cellStyle name="Normal 5 5 73" xfId="19147"/>
    <cellStyle name="Normal 5 5 74" xfId="19148"/>
    <cellStyle name="Normal 5 5 75" xfId="19149"/>
    <cellStyle name="Normal 5 5 76" xfId="19150"/>
    <cellStyle name="Normal 5 5 77" xfId="19151"/>
    <cellStyle name="Normal 5 5 78" xfId="19152"/>
    <cellStyle name="Normal 5 5 79" xfId="19153"/>
    <cellStyle name="Normal 5 5 8" xfId="19154"/>
    <cellStyle name="Normal 5 5 80" xfId="19155"/>
    <cellStyle name="Normal 5 5 81" xfId="19156"/>
    <cellStyle name="Normal 5 5 82" xfId="19157"/>
    <cellStyle name="Normal 5 5 83" xfId="19158"/>
    <cellStyle name="Normal 5 5 84" xfId="19159"/>
    <cellStyle name="Normal 5 5 85" xfId="19160"/>
    <cellStyle name="Normal 5 5 86" xfId="19161"/>
    <cellStyle name="Normal 5 5 87" xfId="19162"/>
    <cellStyle name="Normal 5 5 88" xfId="19163"/>
    <cellStyle name="Normal 5 5 89" xfId="19164"/>
    <cellStyle name="Normal 5 5 9" xfId="19165"/>
    <cellStyle name="Normal 5 5 90" xfId="19166"/>
    <cellStyle name="Normal 5 5 91" xfId="19167"/>
    <cellStyle name="Normal 5 5 92" xfId="19168"/>
    <cellStyle name="Normal 5 5 93" xfId="19169"/>
    <cellStyle name="Normal 5 50" xfId="19170"/>
    <cellStyle name="Normal 5 51" xfId="19171"/>
    <cellStyle name="Normal 5 52" xfId="19172"/>
    <cellStyle name="Normal 5 53" xfId="19173"/>
    <cellStyle name="Normal 5 54" xfId="19174"/>
    <cellStyle name="Normal 5 55" xfId="19175"/>
    <cellStyle name="Normal 5 56" xfId="19176"/>
    <cellStyle name="Normal 5 57" xfId="19177"/>
    <cellStyle name="Normal 5 58" xfId="19178"/>
    <cellStyle name="Normal 5 59" xfId="19179"/>
    <cellStyle name="Normal 5 6" xfId="19180"/>
    <cellStyle name="Normal 5 6 2" xfId="19181"/>
    <cellStyle name="Normal 5 60" xfId="19182"/>
    <cellStyle name="Normal 5 61" xfId="19183"/>
    <cellStyle name="Normal 5 62" xfId="19184"/>
    <cellStyle name="Normal 5 63" xfId="19185"/>
    <cellStyle name="Normal 5 64" xfId="19186"/>
    <cellStyle name="Normal 5 65" xfId="19187"/>
    <cellStyle name="Normal 5 66" xfId="19188"/>
    <cellStyle name="Normal 5 67" xfId="19189"/>
    <cellStyle name="Normal 5 68" xfId="19190"/>
    <cellStyle name="Normal 5 69" xfId="19191"/>
    <cellStyle name="Normal 5 7" xfId="19192"/>
    <cellStyle name="Normal 5 7 2" xfId="19193"/>
    <cellStyle name="Normal 5 70" xfId="19194"/>
    <cellStyle name="Normal 5 71" xfId="19195"/>
    <cellStyle name="Normal 5 72" xfId="19196"/>
    <cellStyle name="Normal 5 73" xfId="19197"/>
    <cellStyle name="Normal 5 74" xfId="19198"/>
    <cellStyle name="Normal 5 75" xfId="19199"/>
    <cellStyle name="Normal 5 76" xfId="19200"/>
    <cellStyle name="Normal 5 77" xfId="19201"/>
    <cellStyle name="Normal 5 78" xfId="19202"/>
    <cellStyle name="Normal 5 79" xfId="19203"/>
    <cellStyle name="Normal 5 8" xfId="19204"/>
    <cellStyle name="Normal 5 8 2" xfId="19205"/>
    <cellStyle name="Normal 5 80" xfId="19206"/>
    <cellStyle name="Normal 5 81" xfId="19207"/>
    <cellStyle name="Normal 5 82" xfId="19208"/>
    <cellStyle name="Normal 5 83" xfId="19209"/>
    <cellStyle name="Normal 5 84" xfId="19210"/>
    <cellStyle name="Normal 5 85" xfId="19211"/>
    <cellStyle name="Normal 5 86" xfId="19212"/>
    <cellStyle name="Normal 5 87" xfId="19213"/>
    <cellStyle name="Normal 5 88" xfId="19214"/>
    <cellStyle name="Normal 5 89" xfId="19215"/>
    <cellStyle name="Normal 5 9" xfId="19216"/>
    <cellStyle name="Normal 5 9 2" xfId="19217"/>
    <cellStyle name="Normal 5 90" xfId="19218"/>
    <cellStyle name="Normal 5 91" xfId="19219"/>
    <cellStyle name="Normal 5 92" xfId="19220"/>
    <cellStyle name="Normal 5 93" xfId="19221"/>
    <cellStyle name="Normal 5 94" xfId="19222"/>
    <cellStyle name="Normal 5 95" xfId="19223"/>
    <cellStyle name="Normal 5 96" xfId="19224"/>
    <cellStyle name="Normal 5 97" xfId="19225"/>
    <cellStyle name="Normal 5 98" xfId="19226"/>
    <cellStyle name="Normal 5 99" xfId="19227"/>
    <cellStyle name="Normal 50" xfId="19228"/>
    <cellStyle name="Normal 50 2" xfId="19229"/>
    <cellStyle name="Normal 50 2 2" xfId="19230"/>
    <cellStyle name="Normal 50 2 2 2" xfId="19231"/>
    <cellStyle name="Normal 50 2 2 3" xfId="19232"/>
    <cellStyle name="Normal 50 2 2 4" xfId="19233"/>
    <cellStyle name="Normal 50 2 3" xfId="19234"/>
    <cellStyle name="Normal 50 2 4" xfId="19235"/>
    <cellStyle name="Normal 50 2 5" xfId="19236"/>
    <cellStyle name="Normal 50 3" xfId="19237"/>
    <cellStyle name="Normal 50 4" xfId="19238"/>
    <cellStyle name="Normal 50 4 2" xfId="19239"/>
    <cellStyle name="Normal 50 4 3" xfId="19240"/>
    <cellStyle name="Normal 50 4 4" xfId="19241"/>
    <cellStyle name="Normal 50 5" xfId="19242"/>
    <cellStyle name="Normal 50 6" xfId="19243"/>
    <cellStyle name="Normal 50 7" xfId="19244"/>
    <cellStyle name="Normal 51" xfId="19245"/>
    <cellStyle name="Normal 51 2" xfId="19246"/>
    <cellStyle name="Normal 51 2 2" xfId="19247"/>
    <cellStyle name="Normal 51 2 2 2" xfId="19248"/>
    <cellStyle name="Normal 51 2 2 3" xfId="19249"/>
    <cellStyle name="Normal 51 2 2 4" xfId="19250"/>
    <cellStyle name="Normal 51 2 3" xfId="19251"/>
    <cellStyle name="Normal 51 2 4" xfId="19252"/>
    <cellStyle name="Normal 51 2 5" xfId="19253"/>
    <cellStyle name="Normal 51 3" xfId="19254"/>
    <cellStyle name="Normal 51 4" xfId="19255"/>
    <cellStyle name="Normal 51 4 2" xfId="19256"/>
    <cellStyle name="Normal 51 4 3" xfId="19257"/>
    <cellStyle name="Normal 51 4 4" xfId="19258"/>
    <cellStyle name="Normal 51 5" xfId="19259"/>
    <cellStyle name="Normal 51 6" xfId="19260"/>
    <cellStyle name="Normal 51 7" xfId="19261"/>
    <cellStyle name="Normal 52" xfId="19262"/>
    <cellStyle name="Normal 53" xfId="19263"/>
    <cellStyle name="Normal 54" xfId="19264"/>
    <cellStyle name="Normal 55" xfId="19265"/>
    <cellStyle name="Normal 55 2" xfId="19266"/>
    <cellStyle name="Normal 55 2 2" xfId="19267"/>
    <cellStyle name="Normal 55 2 2 2" xfId="19268"/>
    <cellStyle name="Normal 55 2 2 3" xfId="19269"/>
    <cellStyle name="Normal 55 2 2 4" xfId="19270"/>
    <cellStyle name="Normal 55 2 3" xfId="19271"/>
    <cellStyle name="Normal 55 2 4" xfId="19272"/>
    <cellStyle name="Normal 55 2 5" xfId="19273"/>
    <cellStyle name="Normal 55 3" xfId="19274"/>
    <cellStyle name="Normal 55 4" xfId="19275"/>
    <cellStyle name="Normal 55 4 2" xfId="19276"/>
    <cellStyle name="Normal 55 4 3" xfId="19277"/>
    <cellStyle name="Normal 55 4 4" xfId="19278"/>
    <cellStyle name="Normal 55 5" xfId="19279"/>
    <cellStyle name="Normal 55 6" xfId="19280"/>
    <cellStyle name="Normal 55 7" xfId="19281"/>
    <cellStyle name="Normal 56" xfId="19282"/>
    <cellStyle name="Normal 56 2" xfId="19283"/>
    <cellStyle name="Normal 56 2 2" xfId="19284"/>
    <cellStyle name="Normal 56 2 2 2" xfId="19285"/>
    <cellStyle name="Normal 56 2 2 3" xfId="19286"/>
    <cellStyle name="Normal 56 2 2 4" xfId="19287"/>
    <cellStyle name="Normal 56 2 3" xfId="19288"/>
    <cellStyle name="Normal 56 2 4" xfId="19289"/>
    <cellStyle name="Normal 56 2 5" xfId="19290"/>
    <cellStyle name="Normal 56 3" xfId="19291"/>
    <cellStyle name="Normal 56 4" xfId="19292"/>
    <cellStyle name="Normal 56 4 2" xfId="19293"/>
    <cellStyle name="Normal 56 4 3" xfId="19294"/>
    <cellStyle name="Normal 56 4 4" xfId="19295"/>
    <cellStyle name="Normal 56 5" xfId="19296"/>
    <cellStyle name="Normal 56 6" xfId="19297"/>
    <cellStyle name="Normal 56 7" xfId="19298"/>
    <cellStyle name="Normal 57" xfId="19299"/>
    <cellStyle name="Normal 57 2" xfId="19300"/>
    <cellStyle name="Normal 58" xfId="19301"/>
    <cellStyle name="Normal 58 2" xfId="19302"/>
    <cellStyle name="Normal 58 3" xfId="19303"/>
    <cellStyle name="Normal 58 4" xfId="19304"/>
    <cellStyle name="Normal 59" xfId="19305"/>
    <cellStyle name="Normal 59 2" xfId="19306"/>
    <cellStyle name="Normal 59 3" xfId="19307"/>
    <cellStyle name="Normal 59 4" xfId="19308"/>
    <cellStyle name="Normal 6" xfId="19309"/>
    <cellStyle name="Normal 6 2" xfId="19310"/>
    <cellStyle name="Normal 6 2 10" xfId="19311"/>
    <cellStyle name="Normal 6 2 11" xfId="19312"/>
    <cellStyle name="Normal 6 2 12" xfId="19313"/>
    <cellStyle name="Normal 6 2 13" xfId="19314"/>
    <cellStyle name="Normal 6 2 14" xfId="19315"/>
    <cellStyle name="Normal 6 2 15" xfId="19316"/>
    <cellStyle name="Normal 6 2 16" xfId="19317"/>
    <cellStyle name="Normal 6 2 17" xfId="19318"/>
    <cellStyle name="Normal 6 2 18" xfId="19319"/>
    <cellStyle name="Normal 6 2 19" xfId="19320"/>
    <cellStyle name="Normal 6 2 2" xfId="19321"/>
    <cellStyle name="Normal 6 2 2 2" xfId="19322"/>
    <cellStyle name="Normal 6 2 2 3" xfId="19323"/>
    <cellStyle name="Normal 6 2 20" xfId="19324"/>
    <cellStyle name="Normal 6 2 21" xfId="19325"/>
    <cellStyle name="Normal 6 2 22" xfId="19326"/>
    <cellStyle name="Normal 6 2 23" xfId="19327"/>
    <cellStyle name="Normal 6 2 24" xfId="19328"/>
    <cellStyle name="Normal 6 2 25" xfId="19329"/>
    <cellStyle name="Normal 6 2 26" xfId="19330"/>
    <cellStyle name="Normal 6 2 27" xfId="19331"/>
    <cellStyle name="Normal 6 2 28" xfId="19332"/>
    <cellStyle name="Normal 6 2 29" xfId="19333"/>
    <cellStyle name="Normal 6 2 3" xfId="19334"/>
    <cellStyle name="Normal 6 2 3 2" xfId="19335"/>
    <cellStyle name="Normal 6 2 3 2 2" xfId="19336"/>
    <cellStyle name="Normal 6 2 3 2 2 2" xfId="19337"/>
    <cellStyle name="Normal 6 2 3 2 2 3" xfId="19338"/>
    <cellStyle name="Normal 6 2 3 2 2 4" xfId="19339"/>
    <cellStyle name="Normal 6 2 3 2 3" xfId="19340"/>
    <cellStyle name="Normal 6 2 3 2 4" xfId="19341"/>
    <cellStyle name="Normal 6 2 3 2 5" xfId="19342"/>
    <cellStyle name="Normal 6 2 3 3" xfId="19343"/>
    <cellStyle name="Normal 6 2 3 4" xfId="19344"/>
    <cellStyle name="Normal 6 2 3 4 2" xfId="19345"/>
    <cellStyle name="Normal 6 2 3 4 3" xfId="19346"/>
    <cellStyle name="Normal 6 2 3 4 4" xfId="19347"/>
    <cellStyle name="Normal 6 2 3 5" xfId="19348"/>
    <cellStyle name="Normal 6 2 3 6" xfId="19349"/>
    <cellStyle name="Normal 6 2 3 7" xfId="19350"/>
    <cellStyle name="Normal 6 2 30" xfId="19351"/>
    <cellStyle name="Normal 6 2 31" xfId="19352"/>
    <cellStyle name="Normal 6 2 32" xfId="19353"/>
    <cellStyle name="Normal 6 2 33" xfId="19354"/>
    <cellStyle name="Normal 6 2 34" xfId="19355"/>
    <cellStyle name="Normal 6 2 35" xfId="19356"/>
    <cellStyle name="Normal 6 2 36" xfId="19357"/>
    <cellStyle name="Normal 6 2 37" xfId="19358"/>
    <cellStyle name="Normal 6 2 38" xfId="19359"/>
    <cellStyle name="Normal 6 2 39" xfId="19360"/>
    <cellStyle name="Normal 6 2 4" xfId="19361"/>
    <cellStyle name="Normal 6 2 40" xfId="19362"/>
    <cellStyle name="Normal 6 2 41" xfId="19363"/>
    <cellStyle name="Normal 6 2 42" xfId="19364"/>
    <cellStyle name="Normal 6 2 43" xfId="19365"/>
    <cellStyle name="Normal 6 2 44" xfId="19366"/>
    <cellStyle name="Normal 6 2 45" xfId="19367"/>
    <cellStyle name="Normal 6 2 46" xfId="19368"/>
    <cellStyle name="Normal 6 2 47" xfId="19369"/>
    <cellStyle name="Normal 6 2 48" xfId="19370"/>
    <cellStyle name="Normal 6 2 49" xfId="19371"/>
    <cellStyle name="Normal 6 2 5" xfId="19372"/>
    <cellStyle name="Normal 6 2 50" xfId="19373"/>
    <cellStyle name="Normal 6 2 51" xfId="19374"/>
    <cellStyle name="Normal 6 2 52" xfId="19375"/>
    <cellStyle name="Normal 6 2 53" xfId="19376"/>
    <cellStyle name="Normal 6 2 54" xfId="19377"/>
    <cellStyle name="Normal 6 2 55" xfId="19378"/>
    <cellStyle name="Normal 6 2 56" xfId="19379"/>
    <cellStyle name="Normal 6 2 57" xfId="19380"/>
    <cellStyle name="Normal 6 2 58" xfId="19381"/>
    <cellStyle name="Normal 6 2 59" xfId="19382"/>
    <cellStyle name="Normal 6 2 6" xfId="19383"/>
    <cellStyle name="Normal 6 2 60" xfId="19384"/>
    <cellStyle name="Normal 6 2 61" xfId="19385"/>
    <cellStyle name="Normal 6 2 62" xfId="19386"/>
    <cellStyle name="Normal 6 2 63" xfId="19387"/>
    <cellStyle name="Normal 6 2 64" xfId="19388"/>
    <cellStyle name="Normal 6 2 65" xfId="19389"/>
    <cellStyle name="Normal 6 2 66" xfId="19390"/>
    <cellStyle name="Normal 6 2 67" xfId="19391"/>
    <cellStyle name="Normal 6 2 68" xfId="19392"/>
    <cellStyle name="Normal 6 2 69" xfId="19393"/>
    <cellStyle name="Normal 6 2 7" xfId="19394"/>
    <cellStyle name="Normal 6 2 70" xfId="19395"/>
    <cellStyle name="Normal 6 2 71" xfId="19396"/>
    <cellStyle name="Normal 6 2 72" xfId="19397"/>
    <cellStyle name="Normal 6 2 73" xfId="19398"/>
    <cellStyle name="Normal 6 2 74" xfId="19399"/>
    <cellStyle name="Normal 6 2 75" xfId="19400"/>
    <cellStyle name="Normal 6 2 76" xfId="19401"/>
    <cellStyle name="Normal 6 2 77" xfId="19402"/>
    <cellStyle name="Normal 6 2 78" xfId="19403"/>
    <cellStyle name="Normal 6 2 79" xfId="19404"/>
    <cellStyle name="Normal 6 2 8" xfId="19405"/>
    <cellStyle name="Normal 6 2 80" xfId="19406"/>
    <cellStyle name="Normal 6 2 81" xfId="19407"/>
    <cellStyle name="Normal 6 2 82" xfId="19408"/>
    <cellStyle name="Normal 6 2 83" xfId="19409"/>
    <cellStyle name="Normal 6 2 84" xfId="19410"/>
    <cellStyle name="Normal 6 2 85" xfId="19411"/>
    <cellStyle name="Normal 6 2 86" xfId="19412"/>
    <cellStyle name="Normal 6 2 87" xfId="19413"/>
    <cellStyle name="Normal 6 2 88" xfId="19414"/>
    <cellStyle name="Normal 6 2 89" xfId="19415"/>
    <cellStyle name="Normal 6 2 9" xfId="19416"/>
    <cellStyle name="Normal 6 2 90" xfId="19417"/>
    <cellStyle name="Normal 6 2 91" xfId="19418"/>
    <cellStyle name="Normal 6 2 92" xfId="19419"/>
    <cellStyle name="Normal 6 2 93" xfId="19420"/>
    <cellStyle name="Normal 6 2 94" xfId="19421"/>
    <cellStyle name="Normal 6 2 95" xfId="19422"/>
    <cellStyle name="Normal 6 2 95 2" xfId="19423"/>
    <cellStyle name="Normal 6 2 95 3" xfId="19424"/>
    <cellStyle name="Normal 6 2 95 4" xfId="19425"/>
    <cellStyle name="Normal 6 3" xfId="19426"/>
    <cellStyle name="Normal 6 3 2" xfId="19427"/>
    <cellStyle name="Normal 6 3 3" xfId="19428"/>
    <cellStyle name="Normal 6 3 3 2" xfId="19429"/>
    <cellStyle name="Normal 6 3 3 2 2" xfId="19430"/>
    <cellStyle name="Normal 6 3 3 2 2 2" xfId="19431"/>
    <cellStyle name="Normal 6 3 3 2 2 3" xfId="19432"/>
    <cellStyle name="Normal 6 3 3 2 2 4" xfId="19433"/>
    <cellStyle name="Normal 6 3 3 2 3" xfId="19434"/>
    <cellStyle name="Normal 6 3 3 2 4" xfId="19435"/>
    <cellStyle name="Normal 6 3 3 2 5" xfId="19436"/>
    <cellStyle name="Normal 6 3 3 3" xfId="19437"/>
    <cellStyle name="Normal 6 3 3 4" xfId="19438"/>
    <cellStyle name="Normal 6 3 3 4 2" xfId="19439"/>
    <cellStyle name="Normal 6 3 3 4 3" xfId="19440"/>
    <cellStyle name="Normal 6 3 3 4 4" xfId="19441"/>
    <cellStyle name="Normal 6 3 3 5" xfId="19442"/>
    <cellStyle name="Normal 6 3 3 6" xfId="19443"/>
    <cellStyle name="Normal 6 3 3 7" xfId="19444"/>
    <cellStyle name="Normal 6 3 4" xfId="19445"/>
    <cellStyle name="Normal 6 4" xfId="19446"/>
    <cellStyle name="Normal 6 4 2" xfId="19447"/>
    <cellStyle name="Normal 6 4 3" xfId="19448"/>
    <cellStyle name="Normal 6 4 3 2" xfId="19449"/>
    <cellStyle name="Normal 6 4 3 2 2" xfId="19450"/>
    <cellStyle name="Normal 6 4 3 2 2 2" xfId="19451"/>
    <cellStyle name="Normal 6 4 3 2 2 3" xfId="19452"/>
    <cellStyle name="Normal 6 4 3 2 2 4" xfId="19453"/>
    <cellStyle name="Normal 6 4 3 2 3" xfId="19454"/>
    <cellStyle name="Normal 6 4 3 2 4" xfId="19455"/>
    <cellStyle name="Normal 6 4 3 2 5" xfId="19456"/>
    <cellStyle name="Normal 6 4 3 3" xfId="19457"/>
    <cellStyle name="Normal 6 4 3 3 2" xfId="19458"/>
    <cellStyle name="Normal 6 4 3 3 3" xfId="19459"/>
    <cellStyle name="Normal 6 4 3 3 4" xfId="19460"/>
    <cellStyle name="Normal 6 4 3 4" xfId="19461"/>
    <cellStyle name="Normal 6 4 3 5" xfId="19462"/>
    <cellStyle name="Normal 6 4 3 6" xfId="19463"/>
    <cellStyle name="Normal 6 5" xfId="19464"/>
    <cellStyle name="Normal 6 5 2" xfId="19465"/>
    <cellStyle name="Normal 6 5 2 2" xfId="19466"/>
    <cellStyle name="Normal 6 5 2 2 2" xfId="19467"/>
    <cellStyle name="Normal 6 5 2 2 3" xfId="19468"/>
    <cellStyle name="Normal 6 5 2 2 4" xfId="19469"/>
    <cellStyle name="Normal 6 5 2 3" xfId="19470"/>
    <cellStyle name="Normal 6 5 2 4" xfId="19471"/>
    <cellStyle name="Normal 6 5 2 5" xfId="19472"/>
    <cellStyle name="Normal 6 5 3" xfId="19473"/>
    <cellStyle name="Normal 6 5 4" xfId="19474"/>
    <cellStyle name="Normal 6 5 4 2" xfId="19475"/>
    <cellStyle name="Normal 6 5 4 3" xfId="19476"/>
    <cellStyle name="Normal 6 5 4 4" xfId="19477"/>
    <cellStyle name="Normal 6 5 5" xfId="19478"/>
    <cellStyle name="Normal 6 5 6" xfId="19479"/>
    <cellStyle name="Normal 6 5 7" xfId="19480"/>
    <cellStyle name="Normal 6 6" xfId="19481"/>
    <cellStyle name="Normal 6 6 2" xfId="19482"/>
    <cellStyle name="Normal 6 6 3" xfId="19483"/>
    <cellStyle name="Normal 6 6 4" xfId="19484"/>
    <cellStyle name="Normal 60" xfId="19485"/>
    <cellStyle name="Normal 60 2" xfId="19486"/>
    <cellStyle name="Normal 60 3" xfId="19487"/>
    <cellStyle name="Normal 60 4" xfId="19488"/>
    <cellStyle name="Normal 61" xfId="19489"/>
    <cellStyle name="Normal 61 2" xfId="19490"/>
    <cellStyle name="Normal 61 3" xfId="19491"/>
    <cellStyle name="Normal 61 4" xfId="19492"/>
    <cellStyle name="Normal 62" xfId="19493"/>
    <cellStyle name="Normal 62 2" xfId="19494"/>
    <cellStyle name="Normal 62 3" xfId="19495"/>
    <cellStyle name="Normal 62 4" xfId="19496"/>
    <cellStyle name="Normal 63" xfId="19497"/>
    <cellStyle name="Normal 63 2" xfId="19498"/>
    <cellStyle name="Normal 63 3" xfId="19499"/>
    <cellStyle name="Normal 63 4" xfId="19500"/>
    <cellStyle name="Normal 64" xfId="19501"/>
    <cellStyle name="Normal 64 2" xfId="19502"/>
    <cellStyle name="Normal 64 3" xfId="19503"/>
    <cellStyle name="Normal 64 4" xfId="19504"/>
    <cellStyle name="Normal 65" xfId="19505"/>
    <cellStyle name="Normal 65 2" xfId="19506"/>
    <cellStyle name="Normal 65 3" xfId="19507"/>
    <cellStyle name="Normal 65 4" xfId="19508"/>
    <cellStyle name="Normal 66" xfId="19509"/>
    <cellStyle name="Normal 66 2" xfId="19510"/>
    <cellStyle name="Normal 66 3" xfId="19511"/>
    <cellStyle name="Normal 66 4" xfId="19512"/>
    <cellStyle name="Normal 67" xfId="19513"/>
    <cellStyle name="Normal 67 2" xfId="19514"/>
    <cellStyle name="Normal 67 3" xfId="19515"/>
    <cellStyle name="Normal 67 4" xfId="19516"/>
    <cellStyle name="Normal 68" xfId="19517"/>
    <cellStyle name="Normal 68 2" xfId="19518"/>
    <cellStyle name="Normal 68 3" xfId="19519"/>
    <cellStyle name="Normal 68 4" xfId="19520"/>
    <cellStyle name="Normal 69" xfId="19521"/>
    <cellStyle name="Normal 69 2" xfId="19522"/>
    <cellStyle name="Normal 69 3" xfId="19523"/>
    <cellStyle name="Normal 69 4" xfId="19524"/>
    <cellStyle name="Normal 7" xfId="19525"/>
    <cellStyle name="Normal 7 10" xfId="19526"/>
    <cellStyle name="Normal 7 10 2" xfId="19527"/>
    <cellStyle name="Normal 7 10 2 2" xfId="19528"/>
    <cellStyle name="Normal 7 10 2 2 2" xfId="19529"/>
    <cellStyle name="Normal 7 10 2 2 3" xfId="19530"/>
    <cellStyle name="Normal 7 10 2 2 4" xfId="19531"/>
    <cellStyle name="Normal 7 10 2 3" xfId="19532"/>
    <cellStyle name="Normal 7 10 2 4" xfId="19533"/>
    <cellStyle name="Normal 7 10 2 5" xfId="19534"/>
    <cellStyle name="Normal 7 10 3" xfId="19535"/>
    <cellStyle name="Normal 7 10 3 2" xfId="19536"/>
    <cellStyle name="Normal 7 10 3 3" xfId="19537"/>
    <cellStyle name="Normal 7 10 3 4" xfId="19538"/>
    <cellStyle name="Normal 7 10 4" xfId="19539"/>
    <cellStyle name="Normal 7 10 5" xfId="19540"/>
    <cellStyle name="Normal 7 10 6" xfId="19541"/>
    <cellStyle name="Normal 7 11" xfId="19542"/>
    <cellStyle name="Normal 7 11 2" xfId="19543"/>
    <cellStyle name="Normal 7 11 2 2" xfId="19544"/>
    <cellStyle name="Normal 7 11 2 2 2" xfId="19545"/>
    <cellStyle name="Normal 7 11 2 2 3" xfId="19546"/>
    <cellStyle name="Normal 7 11 2 2 4" xfId="19547"/>
    <cellStyle name="Normal 7 11 2 3" xfId="19548"/>
    <cellStyle name="Normal 7 11 2 4" xfId="19549"/>
    <cellStyle name="Normal 7 11 2 5" xfId="19550"/>
    <cellStyle name="Normal 7 11 3" xfId="19551"/>
    <cellStyle name="Normal 7 11 3 2" xfId="19552"/>
    <cellStyle name="Normal 7 11 3 3" xfId="19553"/>
    <cellStyle name="Normal 7 11 3 4" xfId="19554"/>
    <cellStyle name="Normal 7 11 4" xfId="19555"/>
    <cellStyle name="Normal 7 11 5" xfId="19556"/>
    <cellStyle name="Normal 7 11 6" xfId="19557"/>
    <cellStyle name="Normal 7 12" xfId="19558"/>
    <cellStyle name="Normal 7 12 2" xfId="19559"/>
    <cellStyle name="Normal 7 12 2 2" xfId="19560"/>
    <cellStyle name="Normal 7 12 2 2 2" xfId="19561"/>
    <cellStyle name="Normal 7 12 2 2 3" xfId="19562"/>
    <cellStyle name="Normal 7 12 2 2 4" xfId="19563"/>
    <cellStyle name="Normal 7 12 2 3" xfId="19564"/>
    <cellStyle name="Normal 7 12 2 4" xfId="19565"/>
    <cellStyle name="Normal 7 12 2 5" xfId="19566"/>
    <cellStyle name="Normal 7 12 3" xfId="19567"/>
    <cellStyle name="Normal 7 12 3 2" xfId="19568"/>
    <cellStyle name="Normal 7 12 3 3" xfId="19569"/>
    <cellStyle name="Normal 7 12 3 4" xfId="19570"/>
    <cellStyle name="Normal 7 12 4" xfId="19571"/>
    <cellStyle name="Normal 7 12 5" xfId="19572"/>
    <cellStyle name="Normal 7 12 6" xfId="19573"/>
    <cellStyle name="Normal 7 2" xfId="19574"/>
    <cellStyle name="Normal 7 2 10" xfId="19575"/>
    <cellStyle name="Normal 7 2 11" xfId="19576"/>
    <cellStyle name="Normal 7 2 12" xfId="19577"/>
    <cellStyle name="Normal 7 2 13" xfId="19578"/>
    <cellStyle name="Normal 7 2 14" xfId="19579"/>
    <cellStyle name="Normal 7 2 15" xfId="19580"/>
    <cellStyle name="Normal 7 2 16" xfId="19581"/>
    <cellStyle name="Normal 7 2 17" xfId="19582"/>
    <cellStyle name="Normal 7 2 18" xfId="19583"/>
    <cellStyle name="Normal 7 2 19" xfId="19584"/>
    <cellStyle name="Normal 7 2 2" xfId="19585"/>
    <cellStyle name="Normal 7 2 2 2" xfId="19586"/>
    <cellStyle name="Normal 7 2 2 3" xfId="19587"/>
    <cellStyle name="Normal 7 2 20" xfId="19588"/>
    <cellStyle name="Normal 7 2 21" xfId="19589"/>
    <cellStyle name="Normal 7 2 22" xfId="19590"/>
    <cellStyle name="Normal 7 2 23" xfId="19591"/>
    <cellStyle name="Normal 7 2 24" xfId="19592"/>
    <cellStyle name="Normal 7 2 25" xfId="19593"/>
    <cellStyle name="Normal 7 2 26" xfId="19594"/>
    <cellStyle name="Normal 7 2 27" xfId="19595"/>
    <cellStyle name="Normal 7 2 28" xfId="19596"/>
    <cellStyle name="Normal 7 2 29" xfId="19597"/>
    <cellStyle name="Normal 7 2 3" xfId="19598"/>
    <cellStyle name="Normal 7 2 3 2" xfId="19599"/>
    <cellStyle name="Normal 7 2 3 2 2" xfId="19600"/>
    <cellStyle name="Normal 7 2 3 2 3" xfId="19601"/>
    <cellStyle name="Normal 7 2 3 2 3 2" xfId="19602"/>
    <cellStyle name="Normal 7 2 3 2 3 3" xfId="19603"/>
    <cellStyle name="Normal 7 2 3 2 3 4" xfId="19604"/>
    <cellStyle name="Normal 7 2 3 2 4" xfId="19605"/>
    <cellStyle name="Normal 7 2 3 2 5" xfId="19606"/>
    <cellStyle name="Normal 7 2 3 2 6" xfId="19607"/>
    <cellStyle name="Normal 7 2 3 3" xfId="19608"/>
    <cellStyle name="Normal 7 2 3 3 2" xfId="19609"/>
    <cellStyle name="Normal 7 2 3 3 3" xfId="19610"/>
    <cellStyle name="Normal 7 2 3 3 4" xfId="19611"/>
    <cellStyle name="Normal 7 2 3 4" xfId="19612"/>
    <cellStyle name="Normal 7 2 3 5" xfId="19613"/>
    <cellStyle name="Normal 7 2 3 6" xfId="19614"/>
    <cellStyle name="Normal 7 2 30" xfId="19615"/>
    <cellStyle name="Normal 7 2 31" xfId="19616"/>
    <cellStyle name="Normal 7 2 32" xfId="19617"/>
    <cellStyle name="Normal 7 2 33" xfId="19618"/>
    <cellStyle name="Normal 7 2 34" xfId="19619"/>
    <cellStyle name="Normal 7 2 35" xfId="19620"/>
    <cellStyle name="Normal 7 2 36" xfId="19621"/>
    <cellStyle name="Normal 7 2 37" xfId="19622"/>
    <cellStyle name="Normal 7 2 38" xfId="19623"/>
    <cellStyle name="Normal 7 2 39" xfId="19624"/>
    <cellStyle name="Normal 7 2 4" xfId="19625"/>
    <cellStyle name="Normal 7 2 40" xfId="19626"/>
    <cellStyle name="Normal 7 2 41" xfId="19627"/>
    <cellStyle name="Normal 7 2 42" xfId="19628"/>
    <cellStyle name="Normal 7 2 43" xfId="19629"/>
    <cellStyle name="Normal 7 2 44" xfId="19630"/>
    <cellStyle name="Normal 7 2 45" xfId="19631"/>
    <cellStyle name="Normal 7 2 46" xfId="19632"/>
    <cellStyle name="Normal 7 2 47" xfId="19633"/>
    <cellStyle name="Normal 7 2 48" xfId="19634"/>
    <cellStyle name="Normal 7 2 49" xfId="19635"/>
    <cellStyle name="Normal 7 2 5" xfId="19636"/>
    <cellStyle name="Normal 7 2 50" xfId="19637"/>
    <cellStyle name="Normal 7 2 51" xfId="19638"/>
    <cellStyle name="Normal 7 2 52" xfId="19639"/>
    <cellStyle name="Normal 7 2 53" xfId="19640"/>
    <cellStyle name="Normal 7 2 54" xfId="19641"/>
    <cellStyle name="Normal 7 2 55" xfId="19642"/>
    <cellStyle name="Normal 7 2 56" xfId="19643"/>
    <cellStyle name="Normal 7 2 57" xfId="19644"/>
    <cellStyle name="Normal 7 2 58" xfId="19645"/>
    <cellStyle name="Normal 7 2 59" xfId="19646"/>
    <cellStyle name="Normal 7 2 6" xfId="19647"/>
    <cellStyle name="Normal 7 2 60" xfId="19648"/>
    <cellStyle name="Normal 7 2 61" xfId="19649"/>
    <cellStyle name="Normal 7 2 62" xfId="19650"/>
    <cellStyle name="Normal 7 2 63" xfId="19651"/>
    <cellStyle name="Normal 7 2 64" xfId="19652"/>
    <cellStyle name="Normal 7 2 65" xfId="19653"/>
    <cellStyle name="Normal 7 2 66" xfId="19654"/>
    <cellStyle name="Normal 7 2 67" xfId="19655"/>
    <cellStyle name="Normal 7 2 68" xfId="19656"/>
    <cellStyle name="Normal 7 2 69" xfId="19657"/>
    <cellStyle name="Normal 7 2 7" xfId="19658"/>
    <cellStyle name="Normal 7 2 70" xfId="19659"/>
    <cellStyle name="Normal 7 2 71" xfId="19660"/>
    <cellStyle name="Normal 7 2 72" xfId="19661"/>
    <cellStyle name="Normal 7 2 73" xfId="19662"/>
    <cellStyle name="Normal 7 2 74" xfId="19663"/>
    <cellStyle name="Normal 7 2 75" xfId="19664"/>
    <cellStyle name="Normal 7 2 76" xfId="19665"/>
    <cellStyle name="Normal 7 2 77" xfId="19666"/>
    <cellStyle name="Normal 7 2 78" xfId="19667"/>
    <cellStyle name="Normal 7 2 79" xfId="19668"/>
    <cellStyle name="Normal 7 2 8" xfId="19669"/>
    <cellStyle name="Normal 7 2 80" xfId="19670"/>
    <cellStyle name="Normal 7 2 81" xfId="19671"/>
    <cellStyle name="Normal 7 2 82" xfId="19672"/>
    <cellStyle name="Normal 7 2 83" xfId="19673"/>
    <cellStyle name="Normal 7 2 84" xfId="19674"/>
    <cellStyle name="Normal 7 2 85" xfId="19675"/>
    <cellStyle name="Normal 7 2 86" xfId="19676"/>
    <cellStyle name="Normal 7 2 87" xfId="19677"/>
    <cellStyle name="Normal 7 2 88" xfId="19678"/>
    <cellStyle name="Normal 7 2 89" xfId="19679"/>
    <cellStyle name="Normal 7 2 9" xfId="19680"/>
    <cellStyle name="Normal 7 2 90" xfId="19681"/>
    <cellStyle name="Normal 7 2 91" xfId="19682"/>
    <cellStyle name="Normal 7 2 92" xfId="19683"/>
    <cellStyle name="Normal 7 2 93" xfId="19684"/>
    <cellStyle name="Normal 7 3" xfId="19685"/>
    <cellStyle name="Normal 7 3 2" xfId="19686"/>
    <cellStyle name="Normal 7 3 3" xfId="19687"/>
    <cellStyle name="Normal 7 3 3 2" xfId="19688"/>
    <cellStyle name="Normal 7 4" xfId="19689"/>
    <cellStyle name="Normal 7 4 2" xfId="19690"/>
    <cellStyle name="Normal 7 4 2 2" xfId="19691"/>
    <cellStyle name="Normal 7 5" xfId="19692"/>
    <cellStyle name="Normal 7 6" xfId="19693"/>
    <cellStyle name="Normal 7 7" xfId="19694"/>
    <cellStyle name="Normal 7 8" xfId="19695"/>
    <cellStyle name="Normal 7 9" xfId="19696"/>
    <cellStyle name="Normal 7 9 2" xfId="19697"/>
    <cellStyle name="Normal 70" xfId="19698"/>
    <cellStyle name="Normal 70 2" xfId="19699"/>
    <cellStyle name="Normal 70 3" xfId="19700"/>
    <cellStyle name="Normal 70 4" xfId="19701"/>
    <cellStyle name="Normal 71" xfId="19702"/>
    <cellStyle name="Normal 71 2" xfId="19703"/>
    <cellStyle name="Normal 71 3" xfId="19704"/>
    <cellStyle name="Normal 71 4" xfId="19705"/>
    <cellStyle name="Normal 72" xfId="19706"/>
    <cellStyle name="Normal 72 2" xfId="19707"/>
    <cellStyle name="Normal 72 3" xfId="19708"/>
    <cellStyle name="Normal 72 4" xfId="19709"/>
    <cellStyle name="Normal 73" xfId="19710"/>
    <cellStyle name="Normal 73 2" xfId="19711"/>
    <cellStyle name="Normal 73 3" xfId="19712"/>
    <cellStyle name="Normal 73 4" xfId="19713"/>
    <cellStyle name="Normal 74" xfId="19714"/>
    <cellStyle name="Normal 74 2" xfId="19715"/>
    <cellStyle name="Normal 74 3" xfId="19716"/>
    <cellStyle name="Normal 74 4" xfId="19717"/>
    <cellStyle name="Normal 75" xfId="19718"/>
    <cellStyle name="Normal 75 2" xfId="19719"/>
    <cellStyle name="Normal 75 3" xfId="19720"/>
    <cellStyle name="Normal 75 4" xfId="19721"/>
    <cellStyle name="Normal 76" xfId="19722"/>
    <cellStyle name="Normal 76 2" xfId="19723"/>
    <cellStyle name="Normal 76 3" xfId="19724"/>
    <cellStyle name="Normal 76 4" xfId="19725"/>
    <cellStyle name="Normal 77" xfId="19726"/>
    <cellStyle name="Normal 77 2" xfId="19727"/>
    <cellStyle name="Normal 77 3" xfId="19728"/>
    <cellStyle name="Normal 77 4" xfId="19729"/>
    <cellStyle name="Normal 78" xfId="19730"/>
    <cellStyle name="Normal 78 2" xfId="19731"/>
    <cellStyle name="Normal 78 3" xfId="19732"/>
    <cellStyle name="Normal 78 4" xfId="19733"/>
    <cellStyle name="Normal 79" xfId="19734"/>
    <cellStyle name="Normal 79 2" xfId="19735"/>
    <cellStyle name="Normal 79 3" xfId="19736"/>
    <cellStyle name="Normal 79 4" xfId="19737"/>
    <cellStyle name="Normal 8" xfId="19738"/>
    <cellStyle name="Normal 8 10" xfId="19739"/>
    <cellStyle name="Normal 8 10 2" xfId="19740"/>
    <cellStyle name="Normal 8 11" xfId="19741"/>
    <cellStyle name="Normal 8 11 2" xfId="19742"/>
    <cellStyle name="Normal 8 11 2 2" xfId="19743"/>
    <cellStyle name="Normal 8 11 2 2 2" xfId="19744"/>
    <cellStyle name="Normal 8 11 2 2 3" xfId="19745"/>
    <cellStyle name="Normal 8 11 2 2 4" xfId="19746"/>
    <cellStyle name="Normal 8 11 2 3" xfId="19747"/>
    <cellStyle name="Normal 8 11 2 4" xfId="19748"/>
    <cellStyle name="Normal 8 11 2 5" xfId="19749"/>
    <cellStyle name="Normal 8 11 3" xfId="19750"/>
    <cellStyle name="Normal 8 11 4" xfId="19751"/>
    <cellStyle name="Normal 8 11 4 2" xfId="19752"/>
    <cellStyle name="Normal 8 11 4 3" xfId="19753"/>
    <cellStyle name="Normal 8 11 4 4" xfId="19754"/>
    <cellStyle name="Normal 8 11 5" xfId="19755"/>
    <cellStyle name="Normal 8 11 6" xfId="19756"/>
    <cellStyle name="Normal 8 11 7" xfId="19757"/>
    <cellStyle name="Normal 8 12" xfId="19758"/>
    <cellStyle name="Normal 8 13" xfId="19759"/>
    <cellStyle name="Normal 8 14" xfId="19760"/>
    <cellStyle name="Normal 8 15" xfId="19761"/>
    <cellStyle name="Normal 8 16" xfId="19762"/>
    <cellStyle name="Normal 8 17" xfId="19763"/>
    <cellStyle name="Normal 8 18" xfId="19764"/>
    <cellStyle name="Normal 8 19" xfId="19765"/>
    <cellStyle name="Normal 8 2" xfId="19766"/>
    <cellStyle name="Normal 8 2 2" xfId="19767"/>
    <cellStyle name="Normal 8 2 2 2" xfId="19768"/>
    <cellStyle name="Normal 8 2 2 2 2" xfId="19769"/>
    <cellStyle name="Normal 8 2 2 2 2 2" xfId="19770"/>
    <cellStyle name="Normal 8 2 2 2 2 3" xfId="19771"/>
    <cellStyle name="Normal 8 2 2 2 2 4" xfId="19772"/>
    <cellStyle name="Normal 8 2 2 2 3" xfId="19773"/>
    <cellStyle name="Normal 8 2 2 2 4" xfId="19774"/>
    <cellStyle name="Normal 8 2 2 2 5" xfId="19775"/>
    <cellStyle name="Normal 8 2 2 3" xfId="19776"/>
    <cellStyle name="Normal 8 2 2 4" xfId="19777"/>
    <cellStyle name="Normal 8 2 2 4 2" xfId="19778"/>
    <cellStyle name="Normal 8 2 2 4 3" xfId="19779"/>
    <cellStyle name="Normal 8 2 2 4 4" xfId="19780"/>
    <cellStyle name="Normal 8 2 2 5" xfId="19781"/>
    <cellStyle name="Normal 8 2 2 6" xfId="19782"/>
    <cellStyle name="Normal 8 2 2 7" xfId="19783"/>
    <cellStyle name="Normal 8 2 3" xfId="19784"/>
    <cellStyle name="Normal 8 2 3 2" xfId="19785"/>
    <cellStyle name="Normal 8 2 3 2 2" xfId="19786"/>
    <cellStyle name="Normal 8 2 3 2 2 2" xfId="19787"/>
    <cellStyle name="Normal 8 2 3 2 2 3" xfId="19788"/>
    <cellStyle name="Normal 8 2 3 2 2 4" xfId="19789"/>
    <cellStyle name="Normal 8 2 3 2 3" xfId="19790"/>
    <cellStyle name="Normal 8 2 3 2 4" xfId="19791"/>
    <cellStyle name="Normal 8 2 3 2 5" xfId="19792"/>
    <cellStyle name="Normal 8 2 3 3" xfId="19793"/>
    <cellStyle name="Normal 8 2 3 4" xfId="19794"/>
    <cellStyle name="Normal 8 2 3 4 2" xfId="19795"/>
    <cellStyle name="Normal 8 2 3 4 3" xfId="19796"/>
    <cellStyle name="Normal 8 2 3 4 4" xfId="19797"/>
    <cellStyle name="Normal 8 2 3 5" xfId="19798"/>
    <cellStyle name="Normal 8 2 3 6" xfId="19799"/>
    <cellStyle name="Normal 8 2 3 7" xfId="19800"/>
    <cellStyle name="Normal 8 2 4" xfId="19801"/>
    <cellStyle name="Normal 8 20" xfId="19802"/>
    <cellStyle name="Normal 8 21" xfId="19803"/>
    <cellStyle name="Normal 8 22" xfId="19804"/>
    <cellStyle name="Normal 8 23" xfId="19805"/>
    <cellStyle name="Normal 8 24" xfId="19806"/>
    <cellStyle name="Normal 8 25" xfId="19807"/>
    <cellStyle name="Normal 8 26" xfId="19808"/>
    <cellStyle name="Normal 8 27" xfId="19809"/>
    <cellStyle name="Normal 8 28" xfId="19810"/>
    <cellStyle name="Normal 8 29" xfId="19811"/>
    <cellStyle name="Normal 8 3" xfId="19812"/>
    <cellStyle name="Normal 8 3 2" xfId="19813"/>
    <cellStyle name="Normal 8 3 3" xfId="19814"/>
    <cellStyle name="Normal 8 3 3 2" xfId="19815"/>
    <cellStyle name="Normal 8 3 4" xfId="19816"/>
    <cellStyle name="Normal 8 30" xfId="19817"/>
    <cellStyle name="Normal 8 31" xfId="19818"/>
    <cellStyle name="Normal 8 32" xfId="19819"/>
    <cellStyle name="Normal 8 33" xfId="19820"/>
    <cellStyle name="Normal 8 34" xfId="19821"/>
    <cellStyle name="Normal 8 35" xfId="19822"/>
    <cellStyle name="Normal 8 36" xfId="19823"/>
    <cellStyle name="Normal 8 37" xfId="19824"/>
    <cellStyle name="Normal 8 38" xfId="19825"/>
    <cellStyle name="Normal 8 39" xfId="19826"/>
    <cellStyle name="Normal 8 4" xfId="19827"/>
    <cellStyle name="Normal 8 4 2" xfId="19828"/>
    <cellStyle name="Normal 8 4 2 2" xfId="19829"/>
    <cellStyle name="Normal 8 4 2 2 2" xfId="19830"/>
    <cellStyle name="Normal 8 4 2 2 2 2" xfId="19831"/>
    <cellStyle name="Normal 8 4 2 2 2 3" xfId="19832"/>
    <cellStyle name="Normal 8 4 2 2 2 4" xfId="19833"/>
    <cellStyle name="Normal 8 4 2 2 3" xfId="19834"/>
    <cellStyle name="Normal 8 4 2 2 4" xfId="19835"/>
    <cellStyle name="Normal 8 4 2 2 5" xfId="19836"/>
    <cellStyle name="Normal 8 4 2 3" xfId="19837"/>
    <cellStyle name="Normal 8 4 2 4" xfId="19838"/>
    <cellStyle name="Normal 8 4 2 4 2" xfId="19839"/>
    <cellStyle name="Normal 8 4 2 4 3" xfId="19840"/>
    <cellStyle name="Normal 8 4 2 4 4" xfId="19841"/>
    <cellStyle name="Normal 8 4 2 5" xfId="19842"/>
    <cellStyle name="Normal 8 4 2 6" xfId="19843"/>
    <cellStyle name="Normal 8 4 2 7" xfId="19844"/>
    <cellStyle name="Normal 8 4 3" xfId="19845"/>
    <cellStyle name="Normal 8 40" xfId="19846"/>
    <cellStyle name="Normal 8 41" xfId="19847"/>
    <cellStyle name="Normal 8 42" xfId="19848"/>
    <cellStyle name="Normal 8 43" xfId="19849"/>
    <cellStyle name="Normal 8 44" xfId="19850"/>
    <cellStyle name="Normal 8 45" xfId="19851"/>
    <cellStyle name="Normal 8 46" xfId="19852"/>
    <cellStyle name="Normal 8 47" xfId="19853"/>
    <cellStyle name="Normal 8 48" xfId="19854"/>
    <cellStyle name="Normal 8 49" xfId="19855"/>
    <cellStyle name="Normal 8 5" xfId="19856"/>
    <cellStyle name="Normal 8 5 2" xfId="19857"/>
    <cellStyle name="Normal 8 5 2 2" xfId="19858"/>
    <cellStyle name="Normal 8 5 2 2 2" xfId="19859"/>
    <cellStyle name="Normal 8 5 2 2 3" xfId="19860"/>
    <cellStyle name="Normal 8 5 2 2 4" xfId="19861"/>
    <cellStyle name="Normal 8 5 2 3" xfId="19862"/>
    <cellStyle name="Normal 8 5 2 4" xfId="19863"/>
    <cellStyle name="Normal 8 5 2 5" xfId="19864"/>
    <cellStyle name="Normal 8 5 3" xfId="19865"/>
    <cellStyle name="Normal 8 5 4" xfId="19866"/>
    <cellStyle name="Normal 8 5 4 2" xfId="19867"/>
    <cellStyle name="Normal 8 5 4 3" xfId="19868"/>
    <cellStyle name="Normal 8 5 4 4" xfId="19869"/>
    <cellStyle name="Normal 8 5 5" xfId="19870"/>
    <cellStyle name="Normal 8 5 6" xfId="19871"/>
    <cellStyle name="Normal 8 5 7" xfId="19872"/>
    <cellStyle name="Normal 8 50" xfId="19873"/>
    <cellStyle name="Normal 8 51" xfId="19874"/>
    <cellStyle name="Normal 8 52" xfId="19875"/>
    <cellStyle name="Normal 8 53" xfId="19876"/>
    <cellStyle name="Normal 8 54" xfId="19877"/>
    <cellStyle name="Normal 8 55" xfId="19878"/>
    <cellStyle name="Normal 8 56" xfId="19879"/>
    <cellStyle name="Normal 8 57" xfId="19880"/>
    <cellStyle name="Normal 8 58" xfId="19881"/>
    <cellStyle name="Normal 8 59" xfId="19882"/>
    <cellStyle name="Normal 8 6" xfId="19883"/>
    <cellStyle name="Normal 8 6 2" xfId="19884"/>
    <cellStyle name="Normal 8 6 2 2" xfId="19885"/>
    <cellStyle name="Normal 8 6 2 2 2" xfId="19886"/>
    <cellStyle name="Normal 8 6 2 2 3" xfId="19887"/>
    <cellStyle name="Normal 8 6 2 2 4" xfId="19888"/>
    <cellStyle name="Normal 8 6 2 3" xfId="19889"/>
    <cellStyle name="Normal 8 6 2 4" xfId="19890"/>
    <cellStyle name="Normal 8 6 2 5" xfId="19891"/>
    <cellStyle name="Normal 8 6 3" xfId="19892"/>
    <cellStyle name="Normal 8 6 4" xfId="19893"/>
    <cellStyle name="Normal 8 6 4 2" xfId="19894"/>
    <cellStyle name="Normal 8 6 4 3" xfId="19895"/>
    <cellStyle name="Normal 8 6 4 4" xfId="19896"/>
    <cellStyle name="Normal 8 6 5" xfId="19897"/>
    <cellStyle name="Normal 8 6 6" xfId="19898"/>
    <cellStyle name="Normal 8 6 7" xfId="19899"/>
    <cellStyle name="Normal 8 60" xfId="19900"/>
    <cellStyle name="Normal 8 61" xfId="19901"/>
    <cellStyle name="Normal 8 62" xfId="19902"/>
    <cellStyle name="Normal 8 63" xfId="19903"/>
    <cellStyle name="Normal 8 64" xfId="19904"/>
    <cellStyle name="Normal 8 65" xfId="19905"/>
    <cellStyle name="Normal 8 66" xfId="19906"/>
    <cellStyle name="Normal 8 67" xfId="19907"/>
    <cellStyle name="Normal 8 68" xfId="19908"/>
    <cellStyle name="Normal 8 69" xfId="19909"/>
    <cellStyle name="Normal 8 7" xfId="19910"/>
    <cellStyle name="Normal 8 7 2" xfId="19911"/>
    <cellStyle name="Normal 8 7 2 2" xfId="19912"/>
    <cellStyle name="Normal 8 7 2 2 2" xfId="19913"/>
    <cellStyle name="Normal 8 7 2 2 3" xfId="19914"/>
    <cellStyle name="Normal 8 7 2 2 4" xfId="19915"/>
    <cellStyle name="Normal 8 7 2 3" xfId="19916"/>
    <cellStyle name="Normal 8 7 2 4" xfId="19917"/>
    <cellStyle name="Normal 8 7 2 5" xfId="19918"/>
    <cellStyle name="Normal 8 7 3" xfId="19919"/>
    <cellStyle name="Normal 8 7 4" xfId="19920"/>
    <cellStyle name="Normal 8 7 4 2" xfId="19921"/>
    <cellStyle name="Normal 8 7 4 3" xfId="19922"/>
    <cellStyle name="Normal 8 7 4 4" xfId="19923"/>
    <cellStyle name="Normal 8 7 5" xfId="19924"/>
    <cellStyle name="Normal 8 7 6" xfId="19925"/>
    <cellStyle name="Normal 8 7 7" xfId="19926"/>
    <cellStyle name="Normal 8 70" xfId="19927"/>
    <cellStyle name="Normal 8 71" xfId="19928"/>
    <cellStyle name="Normal 8 72" xfId="19929"/>
    <cellStyle name="Normal 8 73" xfId="19930"/>
    <cellStyle name="Normal 8 74" xfId="19931"/>
    <cellStyle name="Normal 8 75" xfId="19932"/>
    <cellStyle name="Normal 8 76" xfId="19933"/>
    <cellStyle name="Normal 8 77" xfId="19934"/>
    <cellStyle name="Normal 8 78" xfId="19935"/>
    <cellStyle name="Normal 8 79" xfId="19936"/>
    <cellStyle name="Normal 8 8" xfId="19937"/>
    <cellStyle name="Normal 8 8 2" xfId="19938"/>
    <cellStyle name="Normal 8 8 2 2" xfId="19939"/>
    <cellStyle name="Normal 8 8 2 2 2" xfId="19940"/>
    <cellStyle name="Normal 8 8 2 2 3" xfId="19941"/>
    <cellStyle name="Normal 8 8 2 2 4" xfId="19942"/>
    <cellStyle name="Normal 8 8 2 3" xfId="19943"/>
    <cellStyle name="Normal 8 8 2 4" xfId="19944"/>
    <cellStyle name="Normal 8 8 2 5" xfId="19945"/>
    <cellStyle name="Normal 8 8 3" xfId="19946"/>
    <cellStyle name="Normal 8 8 4" xfId="19947"/>
    <cellStyle name="Normal 8 8 4 2" xfId="19948"/>
    <cellStyle name="Normal 8 8 4 3" xfId="19949"/>
    <cellStyle name="Normal 8 8 4 4" xfId="19950"/>
    <cellStyle name="Normal 8 8 5" xfId="19951"/>
    <cellStyle name="Normal 8 8 6" xfId="19952"/>
    <cellStyle name="Normal 8 8 7" xfId="19953"/>
    <cellStyle name="Normal 8 80" xfId="19954"/>
    <cellStyle name="Normal 8 81" xfId="19955"/>
    <cellStyle name="Normal 8 82" xfId="19956"/>
    <cellStyle name="Normal 8 83" xfId="19957"/>
    <cellStyle name="Normal 8 84" xfId="19958"/>
    <cellStyle name="Normal 8 85" xfId="19959"/>
    <cellStyle name="Normal 8 86" xfId="19960"/>
    <cellStyle name="Normal 8 87" xfId="19961"/>
    <cellStyle name="Normal 8 88" xfId="19962"/>
    <cellStyle name="Normal 8 89" xfId="19963"/>
    <cellStyle name="Normal 8 9" xfId="19964"/>
    <cellStyle name="Normal 8 9 2" xfId="19965"/>
    <cellStyle name="Normal 8 90" xfId="19966"/>
    <cellStyle name="Normal 8 91" xfId="19967"/>
    <cellStyle name="Normal 8 92" xfId="19968"/>
    <cellStyle name="Normal 8 93" xfId="19969"/>
    <cellStyle name="Normal 8 94" xfId="19970"/>
    <cellStyle name="Normal 8 95" xfId="19971"/>
    <cellStyle name="Normal 8 95 2" xfId="19972"/>
    <cellStyle name="Normal 8 95 3" xfId="19973"/>
    <cellStyle name="Normal 8 95 4" xfId="19974"/>
    <cellStyle name="Normal 80" xfId="19975"/>
    <cellStyle name="Normal 80 2" xfId="19976"/>
    <cellStyle name="Normal 80 3" xfId="19977"/>
    <cellStyle name="Normal 80 4" xfId="19978"/>
    <cellStyle name="Normal 81" xfId="19979"/>
    <cellStyle name="Normal 81 2" xfId="19980"/>
    <cellStyle name="Normal 81 3" xfId="19981"/>
    <cellStyle name="Normal 81 4" xfId="19982"/>
    <cellStyle name="Normal 82" xfId="19983"/>
    <cellStyle name="Normal 82 2" xfId="19984"/>
    <cellStyle name="Normal 82 3" xfId="19985"/>
    <cellStyle name="Normal 82 4" xfId="19986"/>
    <cellStyle name="Normal 83" xfId="19987"/>
    <cellStyle name="Normal 83 2" xfId="19988"/>
    <cellStyle name="Normal 83 3" xfId="19989"/>
    <cellStyle name="Normal 83 4" xfId="19990"/>
    <cellStyle name="Normal 84" xfId="19991"/>
    <cellStyle name="Normal 84 2" xfId="19992"/>
    <cellStyle name="Normal 84 3" xfId="19993"/>
    <cellStyle name="Normal 84 4" xfId="19994"/>
    <cellStyle name="Normal 85" xfId="19995"/>
    <cellStyle name="Normal 85 2" xfId="19996"/>
    <cellStyle name="Normal 85 3" xfId="19997"/>
    <cellStyle name="Normal 85 4" xfId="19998"/>
    <cellStyle name="Normal 86" xfId="19999"/>
    <cellStyle name="Normal 86 2" xfId="20000"/>
    <cellStyle name="Normal 86 3" xfId="20001"/>
    <cellStyle name="Normal 86 4" xfId="20002"/>
    <cellStyle name="Normal 87" xfId="20003"/>
    <cellStyle name="Normal 87 2" xfId="20004"/>
    <cellStyle name="Normal 87 3" xfId="20005"/>
    <cellStyle name="Normal 87 4" xfId="20006"/>
    <cellStyle name="Normal 88" xfId="20007"/>
    <cellStyle name="Normal 88 2" xfId="20008"/>
    <cellStyle name="Normal 88 3" xfId="20009"/>
    <cellStyle name="Normal 88 4" xfId="20010"/>
    <cellStyle name="Normal 89" xfId="20011"/>
    <cellStyle name="Normal 89 2" xfId="20012"/>
    <cellStyle name="Normal 89 3" xfId="20013"/>
    <cellStyle name="Normal 89 4" xfId="20014"/>
    <cellStyle name="Normal 9" xfId="20015"/>
    <cellStyle name="Normal 9 10" xfId="20016"/>
    <cellStyle name="Normal 9 10 2" xfId="20017"/>
    <cellStyle name="Normal 9 11" xfId="20018"/>
    <cellStyle name="Normal 9 11 2" xfId="20019"/>
    <cellStyle name="Normal 9 11 3" xfId="20020"/>
    <cellStyle name="Normal 9 11 3 2" xfId="20021"/>
    <cellStyle name="Normal 9 11 3 3" xfId="20022"/>
    <cellStyle name="Normal 9 11 3 4" xfId="20023"/>
    <cellStyle name="Normal 9 11 4" xfId="20024"/>
    <cellStyle name="Normal 9 11 5" xfId="20025"/>
    <cellStyle name="Normal 9 11 6" xfId="20026"/>
    <cellStyle name="Normal 9 12" xfId="20027"/>
    <cellStyle name="Normal 9 13" xfId="20028"/>
    <cellStyle name="Normal 9 14" xfId="20029"/>
    <cellStyle name="Normal 9 15" xfId="20030"/>
    <cellStyle name="Normal 9 16" xfId="20031"/>
    <cellStyle name="Normal 9 17" xfId="20032"/>
    <cellStyle name="Normal 9 18" xfId="20033"/>
    <cellStyle name="Normal 9 19" xfId="20034"/>
    <cellStyle name="Normal 9 2" xfId="20035"/>
    <cellStyle name="Normal 9 2 2" xfId="20036"/>
    <cellStyle name="Normal 9 2 3" xfId="20037"/>
    <cellStyle name="Normal 9 2 3 2" xfId="20038"/>
    <cellStyle name="Normal 9 2 3 2 2" xfId="20039"/>
    <cellStyle name="Normal 9 2 3 2 2 2" xfId="20040"/>
    <cellStyle name="Normal 9 2 3 2 2 3" xfId="20041"/>
    <cellStyle name="Normal 9 2 3 2 2 4" xfId="20042"/>
    <cellStyle name="Normal 9 2 3 2 3" xfId="20043"/>
    <cellStyle name="Normal 9 2 3 2 4" xfId="20044"/>
    <cellStyle name="Normal 9 2 3 2 5" xfId="20045"/>
    <cellStyle name="Normal 9 2 3 3" xfId="20046"/>
    <cellStyle name="Normal 9 2 3 4" xfId="20047"/>
    <cellStyle name="Normal 9 2 3 4 2" xfId="20048"/>
    <cellStyle name="Normal 9 2 3 4 3" xfId="20049"/>
    <cellStyle name="Normal 9 2 3 4 4" xfId="20050"/>
    <cellStyle name="Normal 9 2 3 5" xfId="20051"/>
    <cellStyle name="Normal 9 2 3 6" xfId="20052"/>
    <cellStyle name="Normal 9 2 3 7" xfId="20053"/>
    <cellStyle name="Normal 9 2 4" xfId="20054"/>
    <cellStyle name="Normal 9 20" xfId="20055"/>
    <cellStyle name="Normal 9 21" xfId="20056"/>
    <cellStyle name="Normal 9 22" xfId="20057"/>
    <cellStyle name="Normal 9 23" xfId="20058"/>
    <cellStyle name="Normal 9 24" xfId="20059"/>
    <cellStyle name="Normal 9 25" xfId="20060"/>
    <cellStyle name="Normal 9 26" xfId="20061"/>
    <cellStyle name="Normal 9 27" xfId="20062"/>
    <cellStyle name="Normal 9 28" xfId="20063"/>
    <cellStyle name="Normal 9 29" xfId="20064"/>
    <cellStyle name="Normal 9 3" xfId="20065"/>
    <cellStyle name="Normal 9 3 2" xfId="20066"/>
    <cellStyle name="Normal 9 3 2 2" xfId="20067"/>
    <cellStyle name="Normal 9 3 2 2 2" xfId="20068"/>
    <cellStyle name="Normal 9 3 2 2 2 2" xfId="20069"/>
    <cellStyle name="Normal 9 3 2 2 2 3" xfId="20070"/>
    <cellStyle name="Normal 9 3 2 2 2 4" xfId="20071"/>
    <cellStyle name="Normal 9 3 2 2 3" xfId="20072"/>
    <cellStyle name="Normal 9 3 2 2 4" xfId="20073"/>
    <cellStyle name="Normal 9 3 2 2 5" xfId="20074"/>
    <cellStyle name="Normal 9 3 2 3" xfId="20075"/>
    <cellStyle name="Normal 9 3 2 4" xfId="20076"/>
    <cellStyle name="Normal 9 3 2 4 2" xfId="20077"/>
    <cellStyle name="Normal 9 3 2 4 3" xfId="20078"/>
    <cellStyle name="Normal 9 3 2 4 4" xfId="20079"/>
    <cellStyle name="Normal 9 3 2 5" xfId="20080"/>
    <cellStyle name="Normal 9 3 2 6" xfId="20081"/>
    <cellStyle name="Normal 9 3 2 7" xfId="20082"/>
    <cellStyle name="Normal 9 3 3" xfId="20083"/>
    <cellStyle name="Normal 9 3 4" xfId="20084"/>
    <cellStyle name="Normal 9 30" xfId="20085"/>
    <cellStyle name="Normal 9 31" xfId="20086"/>
    <cellStyle name="Normal 9 32" xfId="20087"/>
    <cellStyle name="Normal 9 33" xfId="20088"/>
    <cellStyle name="Normal 9 34" xfId="20089"/>
    <cellStyle name="Normal 9 35" xfId="20090"/>
    <cellStyle name="Normal 9 36" xfId="20091"/>
    <cellStyle name="Normal 9 37" xfId="20092"/>
    <cellStyle name="Normal 9 38" xfId="20093"/>
    <cellStyle name="Normal 9 39" xfId="20094"/>
    <cellStyle name="Normal 9 4" xfId="20095"/>
    <cellStyle name="Normal 9 4 2" xfId="20096"/>
    <cellStyle name="Normal 9 4 3" xfId="20097"/>
    <cellStyle name="Normal 9 4 3 2" xfId="20098"/>
    <cellStyle name="Normal 9 4 3 2 2" xfId="20099"/>
    <cellStyle name="Normal 9 4 3 2 2 2" xfId="20100"/>
    <cellStyle name="Normal 9 4 3 2 2 3" xfId="20101"/>
    <cellStyle name="Normal 9 4 3 2 2 4" xfId="20102"/>
    <cellStyle name="Normal 9 4 3 2 3" xfId="20103"/>
    <cellStyle name="Normal 9 4 3 2 4" xfId="20104"/>
    <cellStyle name="Normal 9 4 3 2 5" xfId="20105"/>
    <cellStyle name="Normal 9 4 3 3" xfId="20106"/>
    <cellStyle name="Normal 9 4 3 4" xfId="20107"/>
    <cellStyle name="Normal 9 4 3 4 2" xfId="20108"/>
    <cellStyle name="Normal 9 4 3 4 3" xfId="20109"/>
    <cellStyle name="Normal 9 4 3 4 4" xfId="20110"/>
    <cellStyle name="Normal 9 4 3 5" xfId="20111"/>
    <cellStyle name="Normal 9 4 3 6" xfId="20112"/>
    <cellStyle name="Normal 9 4 3 7" xfId="20113"/>
    <cellStyle name="Normal 9 4 4" xfId="20114"/>
    <cellStyle name="Normal 9 40" xfId="20115"/>
    <cellStyle name="Normal 9 41" xfId="20116"/>
    <cellStyle name="Normal 9 42" xfId="20117"/>
    <cellStyle name="Normal 9 43" xfId="20118"/>
    <cellStyle name="Normal 9 44" xfId="20119"/>
    <cellStyle name="Normal 9 45" xfId="20120"/>
    <cellStyle name="Normal 9 46" xfId="20121"/>
    <cellStyle name="Normal 9 47" xfId="20122"/>
    <cellStyle name="Normal 9 48" xfId="20123"/>
    <cellStyle name="Normal 9 49" xfId="20124"/>
    <cellStyle name="Normal 9 5" xfId="20125"/>
    <cellStyle name="Normal 9 5 10" xfId="20126"/>
    <cellStyle name="Normal 9 5 2" xfId="20127"/>
    <cellStyle name="Normal 9 5 2 2" xfId="20128"/>
    <cellStyle name="Normal 9 5 2 2 2" xfId="20129"/>
    <cellStyle name="Normal 9 5 2 2 2 2" xfId="20130"/>
    <cellStyle name="Normal 9 5 2 2 2 3" xfId="20131"/>
    <cellStyle name="Normal 9 5 2 2 2 4" xfId="20132"/>
    <cellStyle name="Normal 9 5 2 2 3" xfId="20133"/>
    <cellStyle name="Normal 9 5 2 2 4" xfId="20134"/>
    <cellStyle name="Normal 9 5 2 2 5" xfId="20135"/>
    <cellStyle name="Normal 9 5 2 3" xfId="20136"/>
    <cellStyle name="Normal 9 5 2 4" xfId="20137"/>
    <cellStyle name="Normal 9 5 2 4 2" xfId="20138"/>
    <cellStyle name="Normal 9 5 2 4 3" xfId="20139"/>
    <cellStyle name="Normal 9 5 2 4 4" xfId="20140"/>
    <cellStyle name="Normal 9 5 2 5" xfId="20141"/>
    <cellStyle name="Normal 9 5 2 6" xfId="20142"/>
    <cellStyle name="Normal 9 5 2 7" xfId="20143"/>
    <cellStyle name="Normal 9 5 3" xfId="20144"/>
    <cellStyle name="Normal 9 5 3 2" xfId="20145"/>
    <cellStyle name="Normal 9 5 3 2 2" xfId="20146"/>
    <cellStyle name="Normal 9 5 3 2 2 2" xfId="20147"/>
    <cellStyle name="Normal 9 5 3 2 2 3" xfId="20148"/>
    <cellStyle name="Normal 9 5 3 2 2 4" xfId="20149"/>
    <cellStyle name="Normal 9 5 3 2 3" xfId="20150"/>
    <cellStyle name="Normal 9 5 3 2 4" xfId="20151"/>
    <cellStyle name="Normal 9 5 3 2 5" xfId="20152"/>
    <cellStyle name="Normal 9 5 3 3" xfId="20153"/>
    <cellStyle name="Normal 9 5 3 3 2" xfId="20154"/>
    <cellStyle name="Normal 9 5 3 3 3" xfId="20155"/>
    <cellStyle name="Normal 9 5 3 3 4" xfId="20156"/>
    <cellStyle name="Normal 9 5 3 4" xfId="20157"/>
    <cellStyle name="Normal 9 5 3 5" xfId="20158"/>
    <cellStyle name="Normal 9 5 3 6" xfId="20159"/>
    <cellStyle name="Normal 9 5 4" xfId="20160"/>
    <cellStyle name="Normal 9 5 4 2" xfId="20161"/>
    <cellStyle name="Normal 9 5 4 2 2" xfId="20162"/>
    <cellStyle name="Normal 9 5 4 2 2 2" xfId="20163"/>
    <cellStyle name="Normal 9 5 4 2 2 3" xfId="20164"/>
    <cellStyle name="Normal 9 5 4 2 2 4" xfId="20165"/>
    <cellStyle name="Normal 9 5 4 2 3" xfId="20166"/>
    <cellStyle name="Normal 9 5 4 2 4" xfId="20167"/>
    <cellStyle name="Normal 9 5 4 2 5" xfId="20168"/>
    <cellStyle name="Normal 9 5 4 3" xfId="20169"/>
    <cellStyle name="Normal 9 5 4 3 2" xfId="20170"/>
    <cellStyle name="Normal 9 5 4 3 3" xfId="20171"/>
    <cellStyle name="Normal 9 5 4 3 4" xfId="20172"/>
    <cellStyle name="Normal 9 5 4 4" xfId="20173"/>
    <cellStyle name="Normal 9 5 4 5" xfId="20174"/>
    <cellStyle name="Normal 9 5 4 6" xfId="20175"/>
    <cellStyle name="Normal 9 5 5" xfId="20176"/>
    <cellStyle name="Normal 9 5 5 2" xfId="20177"/>
    <cellStyle name="Normal 9 5 5 2 2" xfId="20178"/>
    <cellStyle name="Normal 9 5 5 2 3" xfId="20179"/>
    <cellStyle name="Normal 9 5 5 2 4" xfId="20180"/>
    <cellStyle name="Normal 9 5 5 3" xfId="20181"/>
    <cellStyle name="Normal 9 5 5 4" xfId="20182"/>
    <cellStyle name="Normal 9 5 5 5" xfId="20183"/>
    <cellStyle name="Normal 9 5 6" xfId="20184"/>
    <cellStyle name="Normal 9 5 7" xfId="20185"/>
    <cellStyle name="Normal 9 5 7 2" xfId="20186"/>
    <cellStyle name="Normal 9 5 7 3" xfId="20187"/>
    <cellStyle name="Normal 9 5 7 4" xfId="20188"/>
    <cellStyle name="Normal 9 5 8" xfId="20189"/>
    <cellStyle name="Normal 9 5 9" xfId="20190"/>
    <cellStyle name="Normal 9 50" xfId="20191"/>
    <cellStyle name="Normal 9 51" xfId="20192"/>
    <cellStyle name="Normal 9 52" xfId="20193"/>
    <cellStyle name="Normal 9 53" xfId="20194"/>
    <cellStyle name="Normal 9 54" xfId="20195"/>
    <cellStyle name="Normal 9 55" xfId="20196"/>
    <cellStyle name="Normal 9 56" xfId="20197"/>
    <cellStyle name="Normal 9 57" xfId="20198"/>
    <cellStyle name="Normal 9 58" xfId="20199"/>
    <cellStyle name="Normal 9 59" xfId="20200"/>
    <cellStyle name="Normal 9 6" xfId="20201"/>
    <cellStyle name="Normal 9 6 2" xfId="20202"/>
    <cellStyle name="Normal 9 6 2 2" xfId="20203"/>
    <cellStyle name="Normal 9 6 2 2 2" xfId="20204"/>
    <cellStyle name="Normal 9 6 2 2 2 2" xfId="20205"/>
    <cellStyle name="Normal 9 6 2 2 2 3" xfId="20206"/>
    <cellStyle name="Normal 9 6 2 2 2 4" xfId="20207"/>
    <cellStyle name="Normal 9 6 2 2 3" xfId="20208"/>
    <cellStyle name="Normal 9 6 2 2 4" xfId="20209"/>
    <cellStyle name="Normal 9 6 2 2 5" xfId="20210"/>
    <cellStyle name="Normal 9 6 2 3" xfId="20211"/>
    <cellStyle name="Normal 9 6 2 3 2" xfId="20212"/>
    <cellStyle name="Normal 9 6 2 3 3" xfId="20213"/>
    <cellStyle name="Normal 9 6 2 3 4" xfId="20214"/>
    <cellStyle name="Normal 9 6 2 4" xfId="20215"/>
    <cellStyle name="Normal 9 6 2 5" xfId="20216"/>
    <cellStyle name="Normal 9 6 2 6" xfId="20217"/>
    <cellStyle name="Normal 9 6 3" xfId="20218"/>
    <cellStyle name="Normal 9 6 3 2" xfId="20219"/>
    <cellStyle name="Normal 9 6 3 2 2" xfId="20220"/>
    <cellStyle name="Normal 9 6 3 2 3" xfId="20221"/>
    <cellStyle name="Normal 9 6 3 2 4" xfId="20222"/>
    <cellStyle name="Normal 9 6 3 3" xfId="20223"/>
    <cellStyle name="Normal 9 6 3 4" xfId="20224"/>
    <cellStyle name="Normal 9 6 3 5" xfId="20225"/>
    <cellStyle name="Normal 9 6 4" xfId="20226"/>
    <cellStyle name="Normal 9 6 5" xfId="20227"/>
    <cellStyle name="Normal 9 6 5 2" xfId="20228"/>
    <cellStyle name="Normal 9 6 5 3" xfId="20229"/>
    <cellStyle name="Normal 9 6 5 4" xfId="20230"/>
    <cellStyle name="Normal 9 6 6" xfId="20231"/>
    <cellStyle name="Normal 9 6 7" xfId="20232"/>
    <cellStyle name="Normal 9 6 8" xfId="20233"/>
    <cellStyle name="Normal 9 60" xfId="20234"/>
    <cellStyle name="Normal 9 61" xfId="20235"/>
    <cellStyle name="Normal 9 62" xfId="20236"/>
    <cellStyle name="Normal 9 63" xfId="20237"/>
    <cellStyle name="Normal 9 64" xfId="20238"/>
    <cellStyle name="Normal 9 65" xfId="20239"/>
    <cellStyle name="Normal 9 66" xfId="20240"/>
    <cellStyle name="Normal 9 67" xfId="20241"/>
    <cellStyle name="Normal 9 68" xfId="20242"/>
    <cellStyle name="Normal 9 69" xfId="20243"/>
    <cellStyle name="Normal 9 7" xfId="20244"/>
    <cellStyle name="Normal 9 7 2" xfId="20245"/>
    <cellStyle name="Normal 9 7 2 2" xfId="20246"/>
    <cellStyle name="Normal 9 7 2 2 2" xfId="20247"/>
    <cellStyle name="Normal 9 7 2 2 2 2" xfId="20248"/>
    <cellStyle name="Normal 9 7 2 2 2 3" xfId="20249"/>
    <cellStyle name="Normal 9 7 2 2 2 4" xfId="20250"/>
    <cellStyle name="Normal 9 7 2 2 3" xfId="20251"/>
    <cellStyle name="Normal 9 7 2 2 4" xfId="20252"/>
    <cellStyle name="Normal 9 7 2 2 5" xfId="20253"/>
    <cellStyle name="Normal 9 7 2 3" xfId="20254"/>
    <cellStyle name="Normal 9 7 2 3 2" xfId="20255"/>
    <cellStyle name="Normal 9 7 2 3 3" xfId="20256"/>
    <cellStyle name="Normal 9 7 2 3 4" xfId="20257"/>
    <cellStyle name="Normal 9 7 2 4" xfId="20258"/>
    <cellStyle name="Normal 9 7 2 5" xfId="20259"/>
    <cellStyle name="Normal 9 7 2 6" xfId="20260"/>
    <cellStyle name="Normal 9 7 3" xfId="20261"/>
    <cellStyle name="Normal 9 7 3 2" xfId="20262"/>
    <cellStyle name="Normal 9 7 3 2 2" xfId="20263"/>
    <cellStyle name="Normal 9 7 3 2 3" xfId="20264"/>
    <cellStyle name="Normal 9 7 3 2 4" xfId="20265"/>
    <cellStyle name="Normal 9 7 3 3" xfId="20266"/>
    <cellStyle name="Normal 9 7 3 4" xfId="20267"/>
    <cellStyle name="Normal 9 7 3 5" xfId="20268"/>
    <cellStyle name="Normal 9 7 4" xfId="20269"/>
    <cellStyle name="Normal 9 7 5" xfId="20270"/>
    <cellStyle name="Normal 9 7 5 2" xfId="20271"/>
    <cellStyle name="Normal 9 7 5 3" xfId="20272"/>
    <cellStyle name="Normal 9 7 5 4" xfId="20273"/>
    <cellStyle name="Normal 9 7 6" xfId="20274"/>
    <cellStyle name="Normal 9 7 7" xfId="20275"/>
    <cellStyle name="Normal 9 7 8" xfId="20276"/>
    <cellStyle name="Normal 9 70" xfId="20277"/>
    <cellStyle name="Normal 9 71" xfId="20278"/>
    <cellStyle name="Normal 9 72" xfId="20279"/>
    <cellStyle name="Normal 9 73" xfId="20280"/>
    <cellStyle name="Normal 9 74" xfId="20281"/>
    <cellStyle name="Normal 9 75" xfId="20282"/>
    <cellStyle name="Normal 9 76" xfId="20283"/>
    <cellStyle name="Normal 9 77" xfId="20284"/>
    <cellStyle name="Normal 9 78" xfId="20285"/>
    <cellStyle name="Normal 9 79" xfId="20286"/>
    <cellStyle name="Normal 9 8" xfId="20287"/>
    <cellStyle name="Normal 9 8 2" xfId="20288"/>
    <cellStyle name="Normal 9 8 2 2" xfId="20289"/>
    <cellStyle name="Normal 9 8 2 2 2" xfId="20290"/>
    <cellStyle name="Normal 9 8 2 2 3" xfId="20291"/>
    <cellStyle name="Normal 9 8 2 2 4" xfId="20292"/>
    <cellStyle name="Normal 9 8 2 3" xfId="20293"/>
    <cellStyle name="Normal 9 8 2 4" xfId="20294"/>
    <cellStyle name="Normal 9 8 2 5" xfId="20295"/>
    <cellStyle name="Normal 9 8 3" xfId="20296"/>
    <cellStyle name="Normal 9 8 4" xfId="20297"/>
    <cellStyle name="Normal 9 8 4 2" xfId="20298"/>
    <cellStyle name="Normal 9 8 4 3" xfId="20299"/>
    <cellStyle name="Normal 9 8 4 4" xfId="20300"/>
    <cellStyle name="Normal 9 8 5" xfId="20301"/>
    <cellStyle name="Normal 9 8 6" xfId="20302"/>
    <cellStyle name="Normal 9 8 7" xfId="20303"/>
    <cellStyle name="Normal 9 80" xfId="20304"/>
    <cellStyle name="Normal 9 81" xfId="20305"/>
    <cellStyle name="Normal 9 82" xfId="20306"/>
    <cellStyle name="Normal 9 83" xfId="20307"/>
    <cellStyle name="Normal 9 84" xfId="20308"/>
    <cellStyle name="Normal 9 85" xfId="20309"/>
    <cellStyle name="Normal 9 86" xfId="20310"/>
    <cellStyle name="Normal 9 87" xfId="20311"/>
    <cellStyle name="Normal 9 88" xfId="20312"/>
    <cellStyle name="Normal 9 89" xfId="20313"/>
    <cellStyle name="Normal 9 9" xfId="20314"/>
    <cellStyle name="Normal 9 9 2" xfId="20315"/>
    <cellStyle name="Normal 9 90" xfId="20316"/>
    <cellStyle name="Normal 9 91" xfId="20317"/>
    <cellStyle name="Normal 9 92" xfId="20318"/>
    <cellStyle name="Normal 9 93" xfId="20319"/>
    <cellStyle name="Normal 9 94" xfId="20320"/>
    <cellStyle name="Normal 9 95" xfId="20321"/>
    <cellStyle name="Normal 9 95 2" xfId="20322"/>
    <cellStyle name="Normal 9 95 3" xfId="20323"/>
    <cellStyle name="Normal 9 95 4" xfId="20324"/>
    <cellStyle name="Normal 9 96" xfId="20325"/>
    <cellStyle name="Normal 9 97" xfId="20326"/>
    <cellStyle name="Normal 9 98" xfId="20327"/>
    <cellStyle name="Normal 90" xfId="20328"/>
    <cellStyle name="Normal 90 2" xfId="20329"/>
    <cellStyle name="Normal 90 3" xfId="20330"/>
    <cellStyle name="Normal 90 4" xfId="20331"/>
    <cellStyle name="Normal 91" xfId="20332"/>
    <cellStyle name="Normal 91 2" xfId="20333"/>
    <cellStyle name="Normal 91 3" xfId="20334"/>
    <cellStyle name="Normal 91 4" xfId="20335"/>
    <cellStyle name="Normal 92" xfId="20336"/>
    <cellStyle name="Normal 92 2" xfId="20337"/>
    <cellStyle name="Normal 92 3" xfId="20338"/>
    <cellStyle name="Normal 92 4" xfId="20339"/>
    <cellStyle name="Normal 93" xfId="20340"/>
    <cellStyle name="Normal 93 2" xfId="20341"/>
    <cellStyle name="Normal 94" xfId="20342"/>
    <cellStyle name="Normal 94 2" xfId="20343"/>
    <cellStyle name="Normal 94 3" xfId="20344"/>
    <cellStyle name="Normal 94 4" xfId="20345"/>
    <cellStyle name="Normal 95" xfId="20346"/>
    <cellStyle name="Normal 95 2" xfId="20347"/>
    <cellStyle name="Normal 95 3" xfId="20348"/>
    <cellStyle name="Normal 95 4" xfId="20349"/>
    <cellStyle name="Normal 96" xfId="20350"/>
    <cellStyle name="Normal 96 2" xfId="20351"/>
    <cellStyle name="Normal 96 2 2" xfId="20352"/>
    <cellStyle name="Normal 96 2 2 2" xfId="20353"/>
    <cellStyle name="Normal 96 2 2 3" xfId="20354"/>
    <cellStyle name="Normal 96 2 2 4" xfId="20355"/>
    <cellStyle name="Normal 96 2 3" xfId="20356"/>
    <cellStyle name="Normal 96 2 4" xfId="20357"/>
    <cellStyle name="Normal 96 2 5" xfId="20358"/>
    <cellStyle name="Normal 96 3" xfId="20359"/>
    <cellStyle name="Normal 96 3 2" xfId="20360"/>
    <cellStyle name="Normal 96 3 3" xfId="20361"/>
    <cellStyle name="Normal 96 3 4" xfId="20362"/>
    <cellStyle name="Normal 96 4" xfId="20363"/>
    <cellStyle name="Normal 96 4 2" xfId="20364"/>
    <cellStyle name="Normal 96 4 3" xfId="20365"/>
    <cellStyle name="Normal 96 4 4" xfId="20366"/>
    <cellStyle name="Normal 96 5" xfId="20367"/>
    <cellStyle name="Normal 96 6" xfId="20368"/>
    <cellStyle name="Normal 96 7" xfId="20369"/>
    <cellStyle name="Normal 97" xfId="20370"/>
    <cellStyle name="Normal 97 2" xfId="20371"/>
    <cellStyle name="Normal 97 3" xfId="20372"/>
    <cellStyle name="Normal 97 4" xfId="20373"/>
    <cellStyle name="Normal 98" xfId="20374"/>
    <cellStyle name="Normal 98 2" xfId="20375"/>
    <cellStyle name="Normal 98 3" xfId="20376"/>
    <cellStyle name="Normal 98 4" xfId="20377"/>
    <cellStyle name="Normal 99" xfId="20378"/>
    <cellStyle name="Normal 99 2" xfId="20379"/>
    <cellStyle name="Normal 99 3" xfId="20380"/>
    <cellStyle name="Normal 99 4" xfId="20381"/>
    <cellStyle name="Normal_Capital &amp; RWA N" xfId="8"/>
    <cellStyle name="Normal_Capital &amp; RWA N 2" xfId="16"/>
    <cellStyle name="Normal_Casestdy draft" xfId="15"/>
    <cellStyle name="Normal_Casestdy draft 2" xfId="9"/>
    <cellStyle name="Normalny_Eksport 2000 - F" xfId="20382"/>
    <cellStyle name="Note 2" xfId="20383"/>
    <cellStyle name="Note 2 10" xfId="20384"/>
    <cellStyle name="Note 2 10 2" xfId="20385"/>
    <cellStyle name="Note 2 10 2 2" xfId="21221"/>
    <cellStyle name="Note 2 10 3" xfId="20386"/>
    <cellStyle name="Note 2 10 3 2" xfId="21220"/>
    <cellStyle name="Note 2 10 4" xfId="20387"/>
    <cellStyle name="Note 2 10 4 2" xfId="21219"/>
    <cellStyle name="Note 2 10 5" xfId="20388"/>
    <cellStyle name="Note 2 10 5 2" xfId="21218"/>
    <cellStyle name="Note 2 11" xfId="20389"/>
    <cellStyle name="Note 2 11 2" xfId="20390"/>
    <cellStyle name="Note 2 11 2 2" xfId="21217"/>
    <cellStyle name="Note 2 11 3" xfId="20391"/>
    <cellStyle name="Note 2 11 3 2" xfId="21216"/>
    <cellStyle name="Note 2 11 4" xfId="20392"/>
    <cellStyle name="Note 2 11 4 2" xfId="21215"/>
    <cellStyle name="Note 2 11 5" xfId="20393"/>
    <cellStyle name="Note 2 11 5 2" xfId="21214"/>
    <cellStyle name="Note 2 12" xfId="20394"/>
    <cellStyle name="Note 2 12 2" xfId="20395"/>
    <cellStyle name="Note 2 12 2 2" xfId="21213"/>
    <cellStyle name="Note 2 12 3" xfId="20396"/>
    <cellStyle name="Note 2 12 3 2" xfId="21212"/>
    <cellStyle name="Note 2 12 4" xfId="20397"/>
    <cellStyle name="Note 2 12 4 2" xfId="21211"/>
    <cellStyle name="Note 2 12 5" xfId="20398"/>
    <cellStyle name="Note 2 12 5 2" xfId="21210"/>
    <cellStyle name="Note 2 13" xfId="20399"/>
    <cellStyle name="Note 2 13 2" xfId="20400"/>
    <cellStyle name="Note 2 13 2 2" xfId="21209"/>
    <cellStyle name="Note 2 13 3" xfId="20401"/>
    <cellStyle name="Note 2 13 3 2" xfId="21208"/>
    <cellStyle name="Note 2 13 4" xfId="20402"/>
    <cellStyle name="Note 2 13 4 2" xfId="21207"/>
    <cellStyle name="Note 2 13 5" xfId="20403"/>
    <cellStyle name="Note 2 13 5 2" xfId="21206"/>
    <cellStyle name="Note 2 14" xfId="20404"/>
    <cellStyle name="Note 2 14 2" xfId="20405"/>
    <cellStyle name="Note 2 14 2 2" xfId="21204"/>
    <cellStyle name="Note 2 14 3" xfId="21205"/>
    <cellStyle name="Note 2 15" xfId="20406"/>
    <cellStyle name="Note 2 15 2" xfId="20407"/>
    <cellStyle name="Note 2 15 2 2" xfId="21203"/>
    <cellStyle name="Note 2 16" xfId="20408"/>
    <cellStyle name="Note 2 16 2" xfId="21202"/>
    <cellStyle name="Note 2 17" xfId="20409"/>
    <cellStyle name="Note 2 17 2" xfId="21201"/>
    <cellStyle name="Note 2 18" xfId="21222"/>
    <cellStyle name="Note 2 2" xfId="20410"/>
    <cellStyle name="Note 2 2 10" xfId="20411"/>
    <cellStyle name="Note 2 2 10 2" xfId="21199"/>
    <cellStyle name="Note 2 2 11" xfId="21200"/>
    <cellStyle name="Note 2 2 2" xfId="20412"/>
    <cellStyle name="Note 2 2 2 2" xfId="20413"/>
    <cellStyle name="Note 2 2 2 2 2" xfId="21197"/>
    <cellStyle name="Note 2 2 2 3" xfId="20414"/>
    <cellStyle name="Note 2 2 2 3 2" xfId="21196"/>
    <cellStyle name="Note 2 2 2 4" xfId="20415"/>
    <cellStyle name="Note 2 2 2 4 2" xfId="21195"/>
    <cellStyle name="Note 2 2 2 5" xfId="20416"/>
    <cellStyle name="Note 2 2 2 5 2" xfId="21194"/>
    <cellStyle name="Note 2 2 2 6" xfId="21198"/>
    <cellStyle name="Note 2 2 3" xfId="20417"/>
    <cellStyle name="Note 2 2 3 2" xfId="20418"/>
    <cellStyle name="Note 2 2 3 2 2" xfId="21193"/>
    <cellStyle name="Note 2 2 3 3" xfId="20419"/>
    <cellStyle name="Note 2 2 3 3 2" xfId="21192"/>
    <cellStyle name="Note 2 2 3 4" xfId="20420"/>
    <cellStyle name="Note 2 2 3 4 2" xfId="21191"/>
    <cellStyle name="Note 2 2 3 5" xfId="20421"/>
    <cellStyle name="Note 2 2 3 5 2" xfId="21190"/>
    <cellStyle name="Note 2 2 4" xfId="20422"/>
    <cellStyle name="Note 2 2 4 2" xfId="20423"/>
    <cellStyle name="Note 2 2 4 2 2" xfId="21188"/>
    <cellStyle name="Note 2 2 4 3" xfId="20424"/>
    <cellStyle name="Note 2 2 4 3 2" xfId="21187"/>
    <cellStyle name="Note 2 2 4 4" xfId="20425"/>
    <cellStyle name="Note 2 2 4 4 2" xfId="21186"/>
    <cellStyle name="Note 2 2 4 5" xfId="21189"/>
    <cellStyle name="Note 2 2 5" xfId="20426"/>
    <cellStyle name="Note 2 2 5 2" xfId="20427"/>
    <cellStyle name="Note 2 2 5 2 2" xfId="21184"/>
    <cellStyle name="Note 2 2 5 3" xfId="20428"/>
    <cellStyle name="Note 2 2 5 3 2" xfId="21183"/>
    <cellStyle name="Note 2 2 5 4" xfId="20429"/>
    <cellStyle name="Note 2 2 5 4 2" xfId="21182"/>
    <cellStyle name="Note 2 2 5 5" xfId="21185"/>
    <cellStyle name="Note 2 2 6" xfId="20430"/>
    <cellStyle name="Note 2 2 6 2" xfId="21181"/>
    <cellStyle name="Note 2 2 7" xfId="20431"/>
    <cellStyle name="Note 2 2 7 2" xfId="21180"/>
    <cellStyle name="Note 2 2 8" xfId="20432"/>
    <cellStyle name="Note 2 2 8 2" xfId="21179"/>
    <cellStyle name="Note 2 2 9" xfId="20433"/>
    <cellStyle name="Note 2 2 9 2" xfId="21178"/>
    <cellStyle name="Note 2 3" xfId="20434"/>
    <cellStyle name="Note 2 3 2" xfId="20435"/>
    <cellStyle name="Note 2 3 2 2" xfId="21177"/>
    <cellStyle name="Note 2 3 3" xfId="20436"/>
    <cellStyle name="Note 2 3 3 2" xfId="21176"/>
    <cellStyle name="Note 2 3 4" xfId="20437"/>
    <cellStyle name="Note 2 3 4 2" xfId="21175"/>
    <cellStyle name="Note 2 3 5" xfId="20438"/>
    <cellStyle name="Note 2 3 5 2" xfId="21174"/>
    <cellStyle name="Note 2 4" xfId="20439"/>
    <cellStyle name="Note 2 4 2" xfId="20440"/>
    <cellStyle name="Note 2 4 2 2" xfId="20441"/>
    <cellStyle name="Note 2 4 2 2 2" xfId="21173"/>
    <cellStyle name="Note 2 4 3" xfId="20442"/>
    <cellStyle name="Note 2 4 3 2" xfId="20443"/>
    <cellStyle name="Note 2 4 3 2 2" xfId="21172"/>
    <cellStyle name="Note 2 4 4" xfId="20444"/>
    <cellStyle name="Note 2 4 4 2" xfId="20445"/>
    <cellStyle name="Note 2 4 4 2 2" xfId="21171"/>
    <cellStyle name="Note 2 4 5" xfId="20446"/>
    <cellStyle name="Note 2 4 6" xfId="20447"/>
    <cellStyle name="Note 2 4 7" xfId="20448"/>
    <cellStyle name="Note 2 4 7 2" xfId="21170"/>
    <cellStyle name="Note 2 5" xfId="20449"/>
    <cellStyle name="Note 2 5 2" xfId="20450"/>
    <cellStyle name="Note 2 5 2 2" xfId="20451"/>
    <cellStyle name="Note 2 5 2 2 2" xfId="21169"/>
    <cellStyle name="Note 2 5 3" xfId="20452"/>
    <cellStyle name="Note 2 5 3 2" xfId="20453"/>
    <cellStyle name="Note 2 5 3 2 2" xfId="21168"/>
    <cellStyle name="Note 2 5 4" xfId="20454"/>
    <cellStyle name="Note 2 5 4 2" xfId="20455"/>
    <cellStyle name="Note 2 5 4 2 2" xfId="21167"/>
    <cellStyle name="Note 2 5 5" xfId="20456"/>
    <cellStyle name="Note 2 5 6" xfId="20457"/>
    <cellStyle name="Note 2 5 7" xfId="20458"/>
    <cellStyle name="Note 2 5 7 2" xfId="21166"/>
    <cellStyle name="Note 2 6" xfId="20459"/>
    <cellStyle name="Note 2 6 2" xfId="20460"/>
    <cellStyle name="Note 2 6 2 2" xfId="20461"/>
    <cellStyle name="Note 2 6 2 2 2" xfId="21165"/>
    <cellStyle name="Note 2 6 3" xfId="20462"/>
    <cellStyle name="Note 2 6 3 2" xfId="20463"/>
    <cellStyle name="Note 2 6 3 2 2" xfId="21164"/>
    <cellStyle name="Note 2 6 4" xfId="20464"/>
    <cellStyle name="Note 2 6 4 2" xfId="20465"/>
    <cellStyle name="Note 2 6 4 2 2" xfId="21163"/>
    <cellStyle name="Note 2 6 5" xfId="20466"/>
    <cellStyle name="Note 2 6 6" xfId="20467"/>
    <cellStyle name="Note 2 6 7" xfId="20468"/>
    <cellStyle name="Note 2 6 7 2" xfId="21162"/>
    <cellStyle name="Note 2 7" xfId="20469"/>
    <cellStyle name="Note 2 7 2" xfId="20470"/>
    <cellStyle name="Note 2 7 2 2" xfId="20471"/>
    <cellStyle name="Note 2 7 2 2 2" xfId="21161"/>
    <cellStyle name="Note 2 7 3" xfId="20472"/>
    <cellStyle name="Note 2 7 3 2" xfId="20473"/>
    <cellStyle name="Note 2 7 3 2 2" xfId="21160"/>
    <cellStyle name="Note 2 7 4" xfId="20474"/>
    <cellStyle name="Note 2 7 4 2" xfId="20475"/>
    <cellStyle name="Note 2 7 4 2 2" xfId="21159"/>
    <cellStyle name="Note 2 7 5" xfId="20476"/>
    <cellStyle name="Note 2 7 6" xfId="20477"/>
    <cellStyle name="Note 2 7 7" xfId="20478"/>
    <cellStyle name="Note 2 7 7 2" xfId="21158"/>
    <cellStyle name="Note 2 8" xfId="20479"/>
    <cellStyle name="Note 2 8 2" xfId="20480"/>
    <cellStyle name="Note 2 8 2 2" xfId="21157"/>
    <cellStyle name="Note 2 8 3" xfId="20481"/>
    <cellStyle name="Note 2 8 3 2" xfId="21156"/>
    <cellStyle name="Note 2 8 4" xfId="20482"/>
    <cellStyle name="Note 2 8 4 2" xfId="21155"/>
    <cellStyle name="Note 2 8 5" xfId="20483"/>
    <cellStyle name="Note 2 8 5 2" xfId="21154"/>
    <cellStyle name="Note 2 9" xfId="20484"/>
    <cellStyle name="Note 2 9 2" xfId="20485"/>
    <cellStyle name="Note 2 9 2 2" xfId="21153"/>
    <cellStyle name="Note 2 9 3" xfId="20486"/>
    <cellStyle name="Note 2 9 3 2" xfId="21152"/>
    <cellStyle name="Note 2 9 4" xfId="20487"/>
    <cellStyle name="Note 2 9 4 2" xfId="21151"/>
    <cellStyle name="Note 2 9 5" xfId="20488"/>
    <cellStyle name="Note 2 9 5 2" xfId="21150"/>
    <cellStyle name="Note 3 2" xfId="20489"/>
    <cellStyle name="Note 3 2 2" xfId="20490"/>
    <cellStyle name="Note 3 2 2 2" xfId="21148"/>
    <cellStyle name="Note 3 2 3" xfId="20491"/>
    <cellStyle name="Note 3 2 4" xfId="21149"/>
    <cellStyle name="Note 3 3" xfId="20492"/>
    <cellStyle name="Note 3 3 2" xfId="20493"/>
    <cellStyle name="Note 3 3 3" xfId="21147"/>
    <cellStyle name="Note 3 4" xfId="20494"/>
    <cellStyle name="Note 3 4 2" xfId="21146"/>
    <cellStyle name="Note 3 5" xfId="20495"/>
    <cellStyle name="Note 4 2" xfId="20496"/>
    <cellStyle name="Note 4 2 2" xfId="20497"/>
    <cellStyle name="Note 4 2 2 2" xfId="21144"/>
    <cellStyle name="Note 4 2 3" xfId="20498"/>
    <cellStyle name="Note 4 2 4" xfId="21145"/>
    <cellStyle name="Note 4 3" xfId="20499"/>
    <cellStyle name="Note 4 4" xfId="20500"/>
    <cellStyle name="Note 4 4 2" xfId="21143"/>
    <cellStyle name="Note 4 5" xfId="20501"/>
    <cellStyle name="Note 5" xfId="20502"/>
    <cellStyle name="Note 5 2" xfId="20503"/>
    <cellStyle name="Note 5 2 2" xfId="20504"/>
    <cellStyle name="Note 5 2 3" xfId="21141"/>
    <cellStyle name="Note 5 3" xfId="20505"/>
    <cellStyle name="Note 5 3 2" xfId="20506"/>
    <cellStyle name="Note 5 3 3" xfId="21140"/>
    <cellStyle name="Note 5 4" xfId="20507"/>
    <cellStyle name="Note 5 4 2" xfId="21139"/>
    <cellStyle name="Note 5 5" xfId="20508"/>
    <cellStyle name="Note 5 6" xfId="21142"/>
    <cellStyle name="Note 6" xfId="20509"/>
    <cellStyle name="Note 6 2" xfId="20510"/>
    <cellStyle name="Note 6 2 2" xfId="20511"/>
    <cellStyle name="Note 6 2 3" xfId="21137"/>
    <cellStyle name="Note 6 3" xfId="20512"/>
    <cellStyle name="Note 6 4" xfId="20513"/>
    <cellStyle name="Note 6 5" xfId="21138"/>
    <cellStyle name="Note 7" xfId="20514"/>
    <cellStyle name="Note 7 2" xfId="21136"/>
    <cellStyle name="Note 8" xfId="20515"/>
    <cellStyle name="Note 8 2" xfId="20516"/>
    <cellStyle name="Note 8 2 2" xfId="21134"/>
    <cellStyle name="Note 8 3" xfId="21135"/>
    <cellStyle name="Note 9" xfId="20517"/>
    <cellStyle name="Note 9 2" xfId="21133"/>
    <cellStyle name="Ôèíàíñîâûé [0]_Ëèñò1" xfId="20518"/>
    <cellStyle name="Ôèíàíñîâûé_Ëèñò1" xfId="20519"/>
    <cellStyle name="Option" xfId="20520"/>
    <cellStyle name="Option 2" xfId="20521"/>
    <cellStyle name="Option 3" xfId="20522"/>
    <cellStyle name="Option 4" xfId="20523"/>
    <cellStyle name="optionalExposure" xfId="20524"/>
    <cellStyle name="optionalExposure 2" xfId="21132"/>
    <cellStyle name="OptionHeading" xfId="20525"/>
    <cellStyle name="OptionHeading 2" xfId="20526"/>
    <cellStyle name="OptionHeading 3" xfId="20527"/>
    <cellStyle name="Output 2" xfId="20528"/>
    <cellStyle name="Output 2 10" xfId="20529"/>
    <cellStyle name="Output 2 10 2" xfId="20530"/>
    <cellStyle name="Output 2 10 2 2" xfId="21130"/>
    <cellStyle name="Output 2 10 3" xfId="20531"/>
    <cellStyle name="Output 2 10 3 2" xfId="21129"/>
    <cellStyle name="Output 2 10 4" xfId="20532"/>
    <cellStyle name="Output 2 10 4 2" xfId="21128"/>
    <cellStyle name="Output 2 10 5" xfId="20533"/>
    <cellStyle name="Output 2 10 5 2" xfId="21127"/>
    <cellStyle name="Output 2 11" xfId="20534"/>
    <cellStyle name="Output 2 11 2" xfId="20535"/>
    <cellStyle name="Output 2 11 2 2" xfId="21125"/>
    <cellStyle name="Output 2 11 3" xfId="20536"/>
    <cellStyle name="Output 2 11 3 2" xfId="21124"/>
    <cellStyle name="Output 2 11 4" xfId="20537"/>
    <cellStyle name="Output 2 11 4 2" xfId="21123"/>
    <cellStyle name="Output 2 11 5" xfId="20538"/>
    <cellStyle name="Output 2 11 5 2" xfId="21122"/>
    <cellStyle name="Output 2 11 6" xfId="21126"/>
    <cellStyle name="Output 2 12" xfId="20539"/>
    <cellStyle name="Output 2 12 2" xfId="20540"/>
    <cellStyle name="Output 2 12 2 2" xfId="21120"/>
    <cellStyle name="Output 2 12 3" xfId="20541"/>
    <cellStyle name="Output 2 12 3 2" xfId="21119"/>
    <cellStyle name="Output 2 12 4" xfId="20542"/>
    <cellStyle name="Output 2 12 4 2" xfId="21118"/>
    <cellStyle name="Output 2 12 5" xfId="20543"/>
    <cellStyle name="Output 2 12 5 2" xfId="21117"/>
    <cellStyle name="Output 2 12 6" xfId="21121"/>
    <cellStyle name="Output 2 13" xfId="20544"/>
    <cellStyle name="Output 2 13 2" xfId="20545"/>
    <cellStyle name="Output 2 13 2 2" xfId="21115"/>
    <cellStyle name="Output 2 13 3" xfId="20546"/>
    <cellStyle name="Output 2 13 3 2" xfId="21114"/>
    <cellStyle name="Output 2 13 4" xfId="20547"/>
    <cellStyle name="Output 2 13 4 2" xfId="21113"/>
    <cellStyle name="Output 2 13 5" xfId="21116"/>
    <cellStyle name="Output 2 14" xfId="20548"/>
    <cellStyle name="Output 2 14 2" xfId="21112"/>
    <cellStyle name="Output 2 15" xfId="20549"/>
    <cellStyle name="Output 2 15 2" xfId="21111"/>
    <cellStyle name="Output 2 16" xfId="20550"/>
    <cellStyle name="Output 2 16 2" xfId="21110"/>
    <cellStyle name="Output 2 17" xfId="21131"/>
    <cellStyle name="Output 2 2" xfId="20551"/>
    <cellStyle name="Output 2 2 10" xfId="21109"/>
    <cellStyle name="Output 2 2 2" xfId="20552"/>
    <cellStyle name="Output 2 2 2 2" xfId="20553"/>
    <cellStyle name="Output 2 2 2 2 2" xfId="21107"/>
    <cellStyle name="Output 2 2 2 3" xfId="20554"/>
    <cellStyle name="Output 2 2 2 3 2" xfId="21106"/>
    <cellStyle name="Output 2 2 2 4" xfId="20555"/>
    <cellStyle name="Output 2 2 2 4 2" xfId="21105"/>
    <cellStyle name="Output 2 2 2 5" xfId="21108"/>
    <cellStyle name="Output 2 2 3" xfId="20556"/>
    <cellStyle name="Output 2 2 3 2" xfId="20557"/>
    <cellStyle name="Output 2 2 3 2 2" xfId="21103"/>
    <cellStyle name="Output 2 2 3 3" xfId="20558"/>
    <cellStyle name="Output 2 2 3 3 2" xfId="21102"/>
    <cellStyle name="Output 2 2 3 4" xfId="20559"/>
    <cellStyle name="Output 2 2 3 4 2" xfId="21101"/>
    <cellStyle name="Output 2 2 3 5" xfId="21104"/>
    <cellStyle name="Output 2 2 4" xfId="20560"/>
    <cellStyle name="Output 2 2 4 2" xfId="20561"/>
    <cellStyle name="Output 2 2 4 2 2" xfId="21099"/>
    <cellStyle name="Output 2 2 4 3" xfId="20562"/>
    <cellStyle name="Output 2 2 4 3 2" xfId="21098"/>
    <cellStyle name="Output 2 2 4 4" xfId="20563"/>
    <cellStyle name="Output 2 2 4 4 2" xfId="21097"/>
    <cellStyle name="Output 2 2 4 5" xfId="21100"/>
    <cellStyle name="Output 2 2 5" xfId="20564"/>
    <cellStyle name="Output 2 2 5 2" xfId="20565"/>
    <cellStyle name="Output 2 2 5 2 2" xfId="21095"/>
    <cellStyle name="Output 2 2 5 3" xfId="20566"/>
    <cellStyle name="Output 2 2 5 3 2" xfId="21094"/>
    <cellStyle name="Output 2 2 5 4" xfId="20567"/>
    <cellStyle name="Output 2 2 5 4 2" xfId="21093"/>
    <cellStyle name="Output 2 2 5 5" xfId="21096"/>
    <cellStyle name="Output 2 2 6" xfId="20568"/>
    <cellStyle name="Output 2 2 6 2" xfId="21092"/>
    <cellStyle name="Output 2 2 7" xfId="20569"/>
    <cellStyle name="Output 2 2 7 2" xfId="21091"/>
    <cellStyle name="Output 2 2 8" xfId="20570"/>
    <cellStyle name="Output 2 2 8 2" xfId="21090"/>
    <cellStyle name="Output 2 2 9" xfId="20571"/>
    <cellStyle name="Output 2 2 9 2" xfId="21089"/>
    <cellStyle name="Output 2 3" xfId="20572"/>
    <cellStyle name="Output 2 3 2" xfId="20573"/>
    <cellStyle name="Output 2 3 2 2" xfId="21088"/>
    <cellStyle name="Output 2 3 3" xfId="20574"/>
    <cellStyle name="Output 2 3 3 2" xfId="21087"/>
    <cellStyle name="Output 2 3 4" xfId="20575"/>
    <cellStyle name="Output 2 3 4 2" xfId="21086"/>
    <cellStyle name="Output 2 3 5" xfId="20576"/>
    <cellStyle name="Output 2 3 5 2" xfId="21085"/>
    <cellStyle name="Output 2 4" xfId="20577"/>
    <cellStyle name="Output 2 4 2" xfId="20578"/>
    <cellStyle name="Output 2 4 2 2" xfId="21084"/>
    <cellStyle name="Output 2 4 3" xfId="20579"/>
    <cellStyle name="Output 2 4 3 2" xfId="21083"/>
    <cellStyle name="Output 2 4 4" xfId="20580"/>
    <cellStyle name="Output 2 4 4 2" xfId="21082"/>
    <cellStyle name="Output 2 4 5" xfId="20581"/>
    <cellStyle name="Output 2 4 5 2" xfId="21081"/>
    <cellStyle name="Output 2 5" xfId="20582"/>
    <cellStyle name="Output 2 5 2" xfId="20583"/>
    <cellStyle name="Output 2 5 2 2" xfId="21080"/>
    <cellStyle name="Output 2 5 3" xfId="20584"/>
    <cellStyle name="Output 2 5 3 2" xfId="21079"/>
    <cellStyle name="Output 2 5 4" xfId="20585"/>
    <cellStyle name="Output 2 5 4 2" xfId="21078"/>
    <cellStyle name="Output 2 5 5" xfId="20586"/>
    <cellStyle name="Output 2 5 5 2" xfId="21077"/>
    <cellStyle name="Output 2 6" xfId="20587"/>
    <cellStyle name="Output 2 6 2" xfId="20588"/>
    <cellStyle name="Output 2 6 2 2" xfId="21076"/>
    <cellStyle name="Output 2 6 3" xfId="20589"/>
    <cellStyle name="Output 2 6 3 2" xfId="21075"/>
    <cellStyle name="Output 2 6 4" xfId="20590"/>
    <cellStyle name="Output 2 6 4 2" xfId="21074"/>
    <cellStyle name="Output 2 6 5" xfId="20591"/>
    <cellStyle name="Output 2 6 5 2" xfId="21073"/>
    <cellStyle name="Output 2 7" xfId="20592"/>
    <cellStyle name="Output 2 7 2" xfId="20593"/>
    <cellStyle name="Output 2 7 2 2" xfId="21072"/>
    <cellStyle name="Output 2 7 3" xfId="20594"/>
    <cellStyle name="Output 2 7 3 2" xfId="21071"/>
    <cellStyle name="Output 2 7 4" xfId="20595"/>
    <cellStyle name="Output 2 7 4 2" xfId="21070"/>
    <cellStyle name="Output 2 7 5" xfId="20596"/>
    <cellStyle name="Output 2 7 5 2" xfId="21069"/>
    <cellStyle name="Output 2 8" xfId="20597"/>
    <cellStyle name="Output 2 8 2" xfId="20598"/>
    <cellStyle name="Output 2 8 2 2" xfId="21068"/>
    <cellStyle name="Output 2 8 3" xfId="20599"/>
    <cellStyle name="Output 2 8 3 2" xfId="21067"/>
    <cellStyle name="Output 2 8 4" xfId="20600"/>
    <cellStyle name="Output 2 8 4 2" xfId="21066"/>
    <cellStyle name="Output 2 8 5" xfId="20601"/>
    <cellStyle name="Output 2 8 5 2" xfId="21065"/>
    <cellStyle name="Output 2 9" xfId="20602"/>
    <cellStyle name="Output 2 9 2" xfId="20603"/>
    <cellStyle name="Output 2 9 2 2" xfId="21064"/>
    <cellStyle name="Output 2 9 3" xfId="20604"/>
    <cellStyle name="Output 2 9 3 2" xfId="21063"/>
    <cellStyle name="Output 2 9 4" xfId="20605"/>
    <cellStyle name="Output 2 9 4 2" xfId="21062"/>
    <cellStyle name="Output 2 9 5" xfId="20606"/>
    <cellStyle name="Output 2 9 5 2" xfId="21061"/>
    <cellStyle name="Output 3" xfId="20607"/>
    <cellStyle name="Output 3 2" xfId="20608"/>
    <cellStyle name="Output 3 2 2" xfId="21059"/>
    <cellStyle name="Output 3 3" xfId="20609"/>
    <cellStyle name="Output 3 3 2" xfId="21058"/>
    <cellStyle name="Output 3 4" xfId="21060"/>
    <cellStyle name="Output 4" xfId="20610"/>
    <cellStyle name="Output 4 2" xfId="20611"/>
    <cellStyle name="Output 4 2 2" xfId="21056"/>
    <cellStyle name="Output 4 3" xfId="20612"/>
    <cellStyle name="Output 4 3 2" xfId="21055"/>
    <cellStyle name="Output 4 4" xfId="21057"/>
    <cellStyle name="Output 5" xfId="20613"/>
    <cellStyle name="Output 5 2" xfId="20614"/>
    <cellStyle name="Output 5 2 2" xfId="21053"/>
    <cellStyle name="Output 5 3" xfId="20615"/>
    <cellStyle name="Output 5 3 2" xfId="21052"/>
    <cellStyle name="Output 5 4" xfId="21054"/>
    <cellStyle name="Output 6" xfId="20616"/>
    <cellStyle name="Output 6 2" xfId="20617"/>
    <cellStyle name="Output 6 2 2" xfId="21050"/>
    <cellStyle name="Output 6 3" xfId="20618"/>
    <cellStyle name="Output 6 3 2" xfId="21049"/>
    <cellStyle name="Output 6 4" xfId="21051"/>
    <cellStyle name="Output 7" xfId="20619"/>
    <cellStyle name="Output 7 2" xfId="21048"/>
    <cellStyle name="Percen - Style1" xfId="20620"/>
    <cellStyle name="Percent" xfId="20961" builtinId="5"/>
    <cellStyle name="Percent [0]" xfId="20621"/>
    <cellStyle name="Percent [00]" xfId="20622"/>
    <cellStyle name="Percent 10" xfId="20623"/>
    <cellStyle name="Percent 10 2" xfId="20624"/>
    <cellStyle name="Percent 10 2 2" xfId="20625"/>
    <cellStyle name="Percent 10 3" xfId="20626"/>
    <cellStyle name="Percent 10 4" xfId="20627"/>
    <cellStyle name="Percent 11" xfId="20628"/>
    <cellStyle name="Percent 11 2" xfId="20629"/>
    <cellStyle name="Percent 12" xfId="20630"/>
    <cellStyle name="Percent 12 2" xfId="20631"/>
    <cellStyle name="Percent 13" xfId="20632"/>
    <cellStyle name="Percent 13 2" xfId="20633"/>
    <cellStyle name="Percent 14" xfId="20634"/>
    <cellStyle name="Percent 15" xfId="20635"/>
    <cellStyle name="Percent 15 2" xfId="20636"/>
    <cellStyle name="Percent 16" xfId="20637"/>
    <cellStyle name="Percent 17" xfId="20638"/>
    <cellStyle name="Percent 18" xfId="20639"/>
    <cellStyle name="Percent 19" xfId="20640"/>
    <cellStyle name="Percent 2" xfId="6"/>
    <cellStyle name="Percent 2 2" xfId="20641"/>
    <cellStyle name="Percent 2 2 2" xfId="20642"/>
    <cellStyle name="Percent 2 2 3" xfId="20643"/>
    <cellStyle name="Percent 2 2 4" xfId="20644"/>
    <cellStyle name="Percent 2 2 4 2" xfId="20645"/>
    <cellStyle name="Percent 2 2 4 2 2" xfId="20646"/>
    <cellStyle name="Percent 2 2 4 2 2 2" xfId="20647"/>
    <cellStyle name="Percent 2 2 4 2 2 3" xfId="20648"/>
    <cellStyle name="Percent 2 2 4 2 2 4" xfId="20649"/>
    <cellStyle name="Percent 2 2 4 2 3" xfId="20650"/>
    <cellStyle name="Percent 2 2 4 2 4" xfId="20651"/>
    <cellStyle name="Percent 2 2 4 2 5" xfId="20652"/>
    <cellStyle name="Percent 2 2 4 3" xfId="20653"/>
    <cellStyle name="Percent 2 2 4 3 2" xfId="20654"/>
    <cellStyle name="Percent 2 2 4 3 3" xfId="20655"/>
    <cellStyle name="Percent 2 2 4 3 4" xfId="20656"/>
    <cellStyle name="Percent 2 2 4 4" xfId="20657"/>
    <cellStyle name="Percent 2 2 4 5" xfId="20658"/>
    <cellStyle name="Percent 2 2 4 6" xfId="20659"/>
    <cellStyle name="Percent 2 2 5" xfId="20660"/>
    <cellStyle name="Percent 2 3" xfId="20661"/>
    <cellStyle name="Percent 2 4" xfId="20662"/>
    <cellStyle name="Percent 2 5" xfId="20663"/>
    <cellStyle name="Percent 2 6" xfId="20664"/>
    <cellStyle name="Percent 2 7" xfId="20665"/>
    <cellStyle name="Percent 2 8" xfId="20666"/>
    <cellStyle name="Percent 2 8 2" xfId="20667"/>
    <cellStyle name="Percent 2 9" xfId="20668"/>
    <cellStyle name="Percent 2 9 2" xfId="20669"/>
    <cellStyle name="Percent 2 9 2 2" xfId="20670"/>
    <cellStyle name="Percent 2 9 2 2 2" xfId="20671"/>
    <cellStyle name="Percent 2 9 2 2 3" xfId="20672"/>
    <cellStyle name="Percent 2 9 2 2 4" xfId="20673"/>
    <cellStyle name="Percent 2 9 2 3" xfId="20674"/>
    <cellStyle name="Percent 2 9 2 4" xfId="20675"/>
    <cellStyle name="Percent 2 9 2 5" xfId="20676"/>
    <cellStyle name="Percent 2 9 3" xfId="20677"/>
    <cellStyle name="Percent 2 9 3 2" xfId="20678"/>
    <cellStyle name="Percent 2 9 3 3" xfId="20679"/>
    <cellStyle name="Percent 2 9 3 4" xfId="20680"/>
    <cellStyle name="Percent 2 9 4" xfId="20681"/>
    <cellStyle name="Percent 2 9 5" xfId="20682"/>
    <cellStyle name="Percent 2 9 6" xfId="20683"/>
    <cellStyle name="Percent 20" xfId="20684"/>
    <cellStyle name="Percent 21" xfId="20685"/>
    <cellStyle name="Percent 21 2" xfId="20686"/>
    <cellStyle name="Percent 21 3" xfId="20687"/>
    <cellStyle name="Percent 21 4" xfId="20688"/>
    <cellStyle name="Percent 3" xfId="14"/>
    <cellStyle name="Percent 3 2" xfId="20689"/>
    <cellStyle name="Percent 3 2 2" xfId="20690"/>
    <cellStyle name="Percent 3 2 2 2" xfId="20691"/>
    <cellStyle name="Percent 3 2 2 3" xfId="20692"/>
    <cellStyle name="Percent 3 2 3" xfId="20693"/>
    <cellStyle name="Percent 3 2 4" xfId="20694"/>
    <cellStyle name="Percent 3 3" xfId="20695"/>
    <cellStyle name="Percent 3 3 2" xfId="20696"/>
    <cellStyle name="Percent 3 4" xfId="20697"/>
    <cellStyle name="Percent 3 4 2" xfId="20698"/>
    <cellStyle name="Percent 3 4 3" xfId="20699"/>
    <cellStyle name="Percent 4" xfId="20700"/>
    <cellStyle name="Percent 4 2" xfId="20701"/>
    <cellStyle name="Percent 4 2 2" xfId="20702"/>
    <cellStyle name="Percent 4 2 2 2" xfId="20703"/>
    <cellStyle name="Percent 4 3" xfId="20704"/>
    <cellStyle name="Percent 4 3 2" xfId="20705"/>
    <cellStyle name="Percent 4 4" xfId="20706"/>
    <cellStyle name="Percent 5" xfId="20707"/>
    <cellStyle name="Percent 5 2" xfId="20708"/>
    <cellStyle name="Percent 5 2 2" xfId="20709"/>
    <cellStyle name="Percent 5 2 2 2" xfId="20710"/>
    <cellStyle name="Percent 5 2 3" xfId="20711"/>
    <cellStyle name="Percent 5 2 4" xfId="20712"/>
    <cellStyle name="Percent 5 2 4 2" xfId="20713"/>
    <cellStyle name="Percent 5 2 4 2 2" xfId="20714"/>
    <cellStyle name="Percent 5 2 4 2 3" xfId="20715"/>
    <cellStyle name="Percent 5 2 4 2 4" xfId="20716"/>
    <cellStyle name="Percent 5 2 4 3" xfId="20717"/>
    <cellStyle name="Percent 5 2 4 4" xfId="20718"/>
    <cellStyle name="Percent 5 2 4 5" xfId="20719"/>
    <cellStyle name="Percent 5 2 5" xfId="20720"/>
    <cellStyle name="Percent 5 2 5 2" xfId="20721"/>
    <cellStyle name="Percent 5 2 5 3" xfId="20722"/>
    <cellStyle name="Percent 5 2 5 4" xfId="20723"/>
    <cellStyle name="Percent 5 2 6" xfId="20724"/>
    <cellStyle name="Percent 5 2 7" xfId="20725"/>
    <cellStyle name="Percent 5 2 8" xfId="20726"/>
    <cellStyle name="Percent 5 3" xfId="20727"/>
    <cellStyle name="Percent 5 3 2" xfId="20728"/>
    <cellStyle name="Percent 5 4" xfId="20729"/>
    <cellStyle name="Percent 5 4 2" xfId="20730"/>
    <cellStyle name="Percent 5 4 2 2" xfId="20731"/>
    <cellStyle name="Percent 5 4 2 3" xfId="20732"/>
    <cellStyle name="Percent 5 4 2 4" xfId="20733"/>
    <cellStyle name="Percent 5 4 3" xfId="20734"/>
    <cellStyle name="Percent 5 4 4" xfId="20735"/>
    <cellStyle name="Percent 5 4 5" xfId="20736"/>
    <cellStyle name="Percent 5 5" xfId="20737"/>
    <cellStyle name="Percent 5 5 2" xfId="20738"/>
    <cellStyle name="Percent 5 5 3" xfId="20739"/>
    <cellStyle name="Percent 5 5 4" xfId="20740"/>
    <cellStyle name="Percent 5 6" xfId="20741"/>
    <cellStyle name="Percent 5 7" xfId="20742"/>
    <cellStyle name="Percent 5 8" xfId="20743"/>
    <cellStyle name="Percent 6" xfId="20744"/>
    <cellStyle name="Percent 6 2" xfId="20745"/>
    <cellStyle name="Percent 6 2 2" xfId="20746"/>
    <cellStyle name="Percent 6 3" xfId="20747"/>
    <cellStyle name="Percent 6 3 2" xfId="20748"/>
    <cellStyle name="Percent 7" xfId="20749"/>
    <cellStyle name="Percent 7 2" xfId="20750"/>
    <cellStyle name="Percent 7 2 2" xfId="20751"/>
    <cellStyle name="Percent 7 3" xfId="20752"/>
    <cellStyle name="Percent 8" xfId="20753"/>
    <cellStyle name="Percent 8 10" xfId="20754"/>
    <cellStyle name="Percent 8 11" xfId="20755"/>
    <cellStyle name="Percent 8 12" xfId="20756"/>
    <cellStyle name="Percent 8 2" xfId="20757"/>
    <cellStyle name="Percent 8 3" xfId="20758"/>
    <cellStyle name="Percent 8 4" xfId="20759"/>
    <cellStyle name="Percent 8 5" xfId="20760"/>
    <cellStyle name="Percent 8 6" xfId="20761"/>
    <cellStyle name="Percent 8 7" xfId="20762"/>
    <cellStyle name="Percent 8 8" xfId="20763"/>
    <cellStyle name="Percent 8 9" xfId="20764"/>
    <cellStyle name="Percent 9" xfId="20765"/>
    <cellStyle name="Percent 9 10" xfId="20766"/>
    <cellStyle name="Percent 9 11" xfId="20767"/>
    <cellStyle name="Percent 9 2" xfId="20768"/>
    <cellStyle name="Percent 9 3" xfId="20769"/>
    <cellStyle name="Percent 9 4" xfId="20770"/>
    <cellStyle name="Percent 9 5" xfId="20771"/>
    <cellStyle name="Percent 9 6" xfId="20772"/>
    <cellStyle name="Percent 9 7" xfId="20773"/>
    <cellStyle name="Percent 9 8" xfId="20774"/>
    <cellStyle name="Percent 9 9" xfId="20775"/>
    <cellStyle name="PrePop Currency (0)" xfId="20776"/>
    <cellStyle name="PrePop Currency (2)" xfId="20777"/>
    <cellStyle name="PrePop Units (0)" xfId="20778"/>
    <cellStyle name="PrePop Units (1)" xfId="20779"/>
    <cellStyle name="PrePop Units (2)" xfId="20780"/>
    <cellStyle name="Price" xfId="20781"/>
    <cellStyle name="Price 2" xfId="20782"/>
    <cellStyle name="Price 3" xfId="20783"/>
    <cellStyle name="RunRep_Header" xfId="20784"/>
    <cellStyle name="Sheet Title" xfId="20785"/>
    <cellStyle name="showExposure" xfId="20786"/>
    <cellStyle name="showExposure 2" xfId="21047"/>
    <cellStyle name="showParameterE" xfId="20787"/>
    <cellStyle name="showParameterE 2" xfId="21046"/>
    <cellStyle name="Standard_AX-4-4-Profit-Loss-310899" xfId="20788"/>
    <cellStyle name="Style 1" xfId="20789"/>
    <cellStyle name="Style 1 2" xfId="20790"/>
    <cellStyle name="Style 1 2 2" xfId="20791"/>
    <cellStyle name="Style 1 3" xfId="20792"/>
    <cellStyle name="Style 1 4" xfId="20793"/>
    <cellStyle name="Style 2" xfId="20794"/>
    <cellStyle name="Style 3" xfId="20795"/>
    <cellStyle name="Style 4" xfId="20796"/>
    <cellStyle name="Style 5" xfId="20797"/>
    <cellStyle name="Style 6" xfId="20798"/>
    <cellStyle name="Style 7" xfId="20799"/>
    <cellStyle name="Style 8" xfId="20800"/>
    <cellStyle name="Style 9" xfId="21411"/>
    <cellStyle name="Text Indent A" xfId="20801"/>
    <cellStyle name="Text Indent B" xfId="20802"/>
    <cellStyle name="Text Indent C" xfId="20803"/>
    <cellStyle name="Tickmark" xfId="20804"/>
    <cellStyle name="Title 2" xfId="20805"/>
    <cellStyle name="Title 2 2" xfId="20806"/>
    <cellStyle name="Title 2 2 2" xfId="20807"/>
    <cellStyle name="Title 2 3" xfId="20808"/>
    <cellStyle name="Title 2 4" xfId="20809"/>
    <cellStyle name="Title 3" xfId="20810"/>
    <cellStyle name="Title 3 2" xfId="20811"/>
    <cellStyle name="Title 3 3" xfId="20812"/>
    <cellStyle name="Title 4" xfId="20813"/>
    <cellStyle name="Title 4 2" xfId="20814"/>
    <cellStyle name="Title 4 3" xfId="20815"/>
    <cellStyle name="Title 5" xfId="20816"/>
    <cellStyle name="Title 5 2" xfId="20817"/>
    <cellStyle name="Title 5 3" xfId="20818"/>
    <cellStyle name="Title 6" xfId="20819"/>
    <cellStyle name="Title 6 2" xfId="20820"/>
    <cellStyle name="Title 6 3" xfId="20821"/>
    <cellStyle name="Title 7" xfId="20822"/>
    <cellStyle name="Total 2" xfId="20823"/>
    <cellStyle name="Total 2 10" xfId="20824"/>
    <cellStyle name="Total 2 10 2" xfId="20825"/>
    <cellStyle name="Total 2 10 2 2" xfId="21044"/>
    <cellStyle name="Total 2 10 3" xfId="20826"/>
    <cellStyle name="Total 2 10 3 2" xfId="21043"/>
    <cellStyle name="Total 2 10 4" xfId="20827"/>
    <cellStyle name="Total 2 10 4 2" xfId="21042"/>
    <cellStyle name="Total 2 10 5" xfId="20828"/>
    <cellStyle name="Total 2 10 5 2" xfId="21041"/>
    <cellStyle name="Total 2 11" xfId="20829"/>
    <cellStyle name="Total 2 11 2" xfId="20830"/>
    <cellStyle name="Total 2 11 2 2" xfId="21039"/>
    <cellStyle name="Total 2 11 3" xfId="20831"/>
    <cellStyle name="Total 2 11 3 2" xfId="21038"/>
    <cellStyle name="Total 2 11 4" xfId="20832"/>
    <cellStyle name="Total 2 11 4 2" xfId="21037"/>
    <cellStyle name="Total 2 11 5" xfId="20833"/>
    <cellStyle name="Total 2 11 5 2" xfId="21036"/>
    <cellStyle name="Total 2 11 6" xfId="21040"/>
    <cellStyle name="Total 2 12" xfId="20834"/>
    <cellStyle name="Total 2 12 2" xfId="20835"/>
    <cellStyle name="Total 2 12 2 2" xfId="21034"/>
    <cellStyle name="Total 2 12 3" xfId="20836"/>
    <cellStyle name="Total 2 12 3 2" xfId="21033"/>
    <cellStyle name="Total 2 12 4" xfId="20837"/>
    <cellStyle name="Total 2 12 4 2" xfId="21032"/>
    <cellStyle name="Total 2 12 5" xfId="20838"/>
    <cellStyle name="Total 2 12 5 2" xfId="21031"/>
    <cellStyle name="Total 2 12 6" xfId="21035"/>
    <cellStyle name="Total 2 13" xfId="20839"/>
    <cellStyle name="Total 2 13 2" xfId="20840"/>
    <cellStyle name="Total 2 13 2 2" xfId="21029"/>
    <cellStyle name="Total 2 13 3" xfId="20841"/>
    <cellStyle name="Total 2 13 3 2" xfId="21028"/>
    <cellStyle name="Total 2 13 4" xfId="20842"/>
    <cellStyle name="Total 2 13 4 2" xfId="21027"/>
    <cellStyle name="Total 2 13 5" xfId="21030"/>
    <cellStyle name="Total 2 14" xfId="20843"/>
    <cellStyle name="Total 2 14 2" xfId="21026"/>
    <cellStyle name="Total 2 15" xfId="20844"/>
    <cellStyle name="Total 2 15 2" xfId="21025"/>
    <cellStyle name="Total 2 16" xfId="20845"/>
    <cellStyle name="Total 2 16 2" xfId="21024"/>
    <cellStyle name="Total 2 17" xfId="21045"/>
    <cellStyle name="Total 2 2" xfId="20846"/>
    <cellStyle name="Total 2 2 10" xfId="21023"/>
    <cellStyle name="Total 2 2 2" xfId="20847"/>
    <cellStyle name="Total 2 2 2 2" xfId="20848"/>
    <cellStyle name="Total 2 2 2 2 2" xfId="21021"/>
    <cellStyle name="Total 2 2 2 3" xfId="20849"/>
    <cellStyle name="Total 2 2 2 3 2" xfId="21020"/>
    <cellStyle name="Total 2 2 2 4" xfId="20850"/>
    <cellStyle name="Total 2 2 2 4 2" xfId="21019"/>
    <cellStyle name="Total 2 2 2 5" xfId="21022"/>
    <cellStyle name="Total 2 2 3" xfId="20851"/>
    <cellStyle name="Total 2 2 3 2" xfId="20852"/>
    <cellStyle name="Total 2 2 3 2 2" xfId="21017"/>
    <cellStyle name="Total 2 2 3 3" xfId="20853"/>
    <cellStyle name="Total 2 2 3 3 2" xfId="21016"/>
    <cellStyle name="Total 2 2 3 4" xfId="20854"/>
    <cellStyle name="Total 2 2 3 4 2" xfId="21015"/>
    <cellStyle name="Total 2 2 3 5" xfId="21018"/>
    <cellStyle name="Total 2 2 4" xfId="20855"/>
    <cellStyle name="Total 2 2 4 2" xfId="20856"/>
    <cellStyle name="Total 2 2 4 2 2" xfId="21013"/>
    <cellStyle name="Total 2 2 4 3" xfId="20857"/>
    <cellStyle name="Total 2 2 4 3 2" xfId="21012"/>
    <cellStyle name="Total 2 2 4 4" xfId="20858"/>
    <cellStyle name="Total 2 2 4 4 2" xfId="21011"/>
    <cellStyle name="Total 2 2 4 5" xfId="21014"/>
    <cellStyle name="Total 2 2 5" xfId="20859"/>
    <cellStyle name="Total 2 2 5 2" xfId="20860"/>
    <cellStyle name="Total 2 2 5 2 2" xfId="21009"/>
    <cellStyle name="Total 2 2 5 3" xfId="20861"/>
    <cellStyle name="Total 2 2 5 3 2" xfId="21008"/>
    <cellStyle name="Total 2 2 5 4" xfId="20862"/>
    <cellStyle name="Total 2 2 5 4 2" xfId="21007"/>
    <cellStyle name="Total 2 2 5 5" xfId="21010"/>
    <cellStyle name="Total 2 2 6" xfId="20863"/>
    <cellStyle name="Total 2 2 6 2" xfId="21006"/>
    <cellStyle name="Total 2 2 7" xfId="20864"/>
    <cellStyle name="Total 2 2 7 2" xfId="21005"/>
    <cellStyle name="Total 2 2 8" xfId="20865"/>
    <cellStyle name="Total 2 2 8 2" xfId="21004"/>
    <cellStyle name="Total 2 2 9" xfId="20866"/>
    <cellStyle name="Total 2 2 9 2" xfId="21003"/>
    <cellStyle name="Total 2 3" xfId="20867"/>
    <cellStyle name="Total 2 3 2" xfId="20868"/>
    <cellStyle name="Total 2 3 2 2" xfId="21002"/>
    <cellStyle name="Total 2 3 3" xfId="20869"/>
    <cellStyle name="Total 2 3 3 2" xfId="21001"/>
    <cellStyle name="Total 2 3 4" xfId="20870"/>
    <cellStyle name="Total 2 3 4 2" xfId="21000"/>
    <cellStyle name="Total 2 3 5" xfId="20871"/>
    <cellStyle name="Total 2 3 5 2" xfId="20999"/>
    <cellStyle name="Total 2 4" xfId="20872"/>
    <cellStyle name="Total 2 4 2" xfId="20873"/>
    <cellStyle name="Total 2 4 2 2" xfId="20998"/>
    <cellStyle name="Total 2 4 3" xfId="20874"/>
    <cellStyle name="Total 2 4 3 2" xfId="20997"/>
    <cellStyle name="Total 2 4 4" xfId="20875"/>
    <cellStyle name="Total 2 4 4 2" xfId="20996"/>
    <cellStyle name="Total 2 4 5" xfId="20876"/>
    <cellStyle name="Total 2 4 5 2" xfId="20995"/>
    <cellStyle name="Total 2 5" xfId="20877"/>
    <cellStyle name="Total 2 5 2" xfId="20878"/>
    <cellStyle name="Total 2 5 2 2" xfId="20994"/>
    <cellStyle name="Total 2 5 3" xfId="20879"/>
    <cellStyle name="Total 2 5 3 2" xfId="20993"/>
    <cellStyle name="Total 2 5 4" xfId="20880"/>
    <cellStyle name="Total 2 5 4 2" xfId="20992"/>
    <cellStyle name="Total 2 5 5" xfId="20881"/>
    <cellStyle name="Total 2 5 5 2" xfId="20991"/>
    <cellStyle name="Total 2 6" xfId="20882"/>
    <cellStyle name="Total 2 6 2" xfId="20883"/>
    <cellStyle name="Total 2 6 2 2" xfId="20990"/>
    <cellStyle name="Total 2 6 3" xfId="20884"/>
    <cellStyle name="Total 2 6 3 2" xfId="20989"/>
    <cellStyle name="Total 2 6 4" xfId="20885"/>
    <cellStyle name="Total 2 6 4 2" xfId="20988"/>
    <cellStyle name="Total 2 6 5" xfId="20886"/>
    <cellStyle name="Total 2 6 5 2" xfId="20987"/>
    <cellStyle name="Total 2 7" xfId="20887"/>
    <cellStyle name="Total 2 7 2" xfId="20888"/>
    <cellStyle name="Total 2 7 2 2" xfId="20986"/>
    <cellStyle name="Total 2 7 3" xfId="20889"/>
    <cellStyle name="Total 2 7 3 2" xfId="20985"/>
    <cellStyle name="Total 2 7 4" xfId="20890"/>
    <cellStyle name="Total 2 7 4 2" xfId="20984"/>
    <cellStyle name="Total 2 7 5" xfId="20891"/>
    <cellStyle name="Total 2 7 5 2" xfId="20983"/>
    <cellStyle name="Total 2 8" xfId="20892"/>
    <cellStyle name="Total 2 8 2" xfId="20893"/>
    <cellStyle name="Total 2 8 2 2" xfId="20982"/>
    <cellStyle name="Total 2 8 3" xfId="20894"/>
    <cellStyle name="Total 2 8 3 2" xfId="20981"/>
    <cellStyle name="Total 2 8 4" xfId="20895"/>
    <cellStyle name="Total 2 8 4 2" xfId="20980"/>
    <cellStyle name="Total 2 8 5" xfId="20896"/>
    <cellStyle name="Total 2 8 5 2" xfId="20979"/>
    <cellStyle name="Total 2 9" xfId="20897"/>
    <cellStyle name="Total 2 9 2" xfId="20898"/>
    <cellStyle name="Total 2 9 2 2" xfId="20978"/>
    <cellStyle name="Total 2 9 3" xfId="20899"/>
    <cellStyle name="Total 2 9 3 2" xfId="20977"/>
    <cellStyle name="Total 2 9 4" xfId="20900"/>
    <cellStyle name="Total 2 9 4 2" xfId="20976"/>
    <cellStyle name="Total 2 9 5" xfId="20901"/>
    <cellStyle name="Total 2 9 5 2" xfId="20975"/>
    <cellStyle name="Total 3" xfId="20902"/>
    <cellStyle name="Total 3 2" xfId="20903"/>
    <cellStyle name="Total 3 2 2" xfId="20973"/>
    <cellStyle name="Total 3 3" xfId="20904"/>
    <cellStyle name="Total 3 3 2" xfId="20972"/>
    <cellStyle name="Total 3 4" xfId="20974"/>
    <cellStyle name="Total 4" xfId="20905"/>
    <cellStyle name="Total 4 2" xfId="20906"/>
    <cellStyle name="Total 4 2 2" xfId="20970"/>
    <cellStyle name="Total 4 3" xfId="20907"/>
    <cellStyle name="Total 4 3 2" xfId="20969"/>
    <cellStyle name="Total 4 4" xfId="20971"/>
    <cellStyle name="Total 5" xfId="20908"/>
    <cellStyle name="Total 5 2" xfId="20909"/>
    <cellStyle name="Total 5 2 2" xfId="20967"/>
    <cellStyle name="Total 5 3" xfId="20910"/>
    <cellStyle name="Total 5 3 2" xfId="20966"/>
    <cellStyle name="Total 5 4" xfId="20968"/>
    <cellStyle name="Total 6" xfId="20911"/>
    <cellStyle name="Total 6 2" xfId="20912"/>
    <cellStyle name="Total 6 2 2" xfId="20964"/>
    <cellStyle name="Total 6 3" xfId="20913"/>
    <cellStyle name="Total 6 3 2" xfId="20963"/>
    <cellStyle name="Total 6 4" xfId="20965"/>
    <cellStyle name="Total 7" xfId="20914"/>
    <cellStyle name="Total 7 2" xfId="20962"/>
    <cellStyle name="Total2 - Style2" xfId="20915"/>
    <cellStyle name="Unit" xfId="20916"/>
    <cellStyle name="Unit 2" xfId="20917"/>
    <cellStyle name="Unit 3" xfId="20918"/>
    <cellStyle name="Unit 4" xfId="20919"/>
    <cellStyle name="Vertical" xfId="20920"/>
    <cellStyle name="Vertical 2" xfId="20921"/>
    <cellStyle name="Vertical 3" xfId="20922"/>
    <cellStyle name="Währung [0]" xfId="20923"/>
    <cellStyle name="Währung_AX-3-4-Balance-Sheet-310899" xfId="20924"/>
    <cellStyle name="Warning Text 2" xfId="20925"/>
    <cellStyle name="Warning Text 2 10" xfId="20926"/>
    <cellStyle name="Warning Text 2 11" xfId="20927"/>
    <cellStyle name="Warning Text 2 12" xfId="20928"/>
    <cellStyle name="Warning Text 2 2" xfId="20929"/>
    <cellStyle name="Warning Text 2 2 2" xfId="20930"/>
    <cellStyle name="Warning Text 2 3" xfId="20931"/>
    <cellStyle name="Warning Text 2 4" xfId="20932"/>
    <cellStyle name="Warning Text 2 5" xfId="20933"/>
    <cellStyle name="Warning Text 2 6" xfId="20934"/>
    <cellStyle name="Warning Text 2 7" xfId="20935"/>
    <cellStyle name="Warning Text 2 8" xfId="20936"/>
    <cellStyle name="Warning Text 2 9" xfId="20937"/>
    <cellStyle name="Warning Text 3" xfId="20938"/>
    <cellStyle name="Warning Text 3 2" xfId="20939"/>
    <cellStyle name="Warning Text 3 3" xfId="20940"/>
    <cellStyle name="Warning Text 4" xfId="20941"/>
    <cellStyle name="Warning Text 4 2" xfId="20942"/>
    <cellStyle name="Warning Text 4 3" xfId="20943"/>
    <cellStyle name="Warning Text 5" xfId="20944"/>
    <cellStyle name="Warning Text 5 2" xfId="20945"/>
    <cellStyle name="Warning Text 5 3" xfId="20946"/>
    <cellStyle name="Warning Text 6" xfId="20947"/>
    <cellStyle name="Warning Text 6 2" xfId="20948"/>
    <cellStyle name="Warning Text 6 3" xfId="20949"/>
    <cellStyle name="Warning Text 7" xfId="20950"/>
    <cellStyle name="Years" xfId="20951"/>
    <cellStyle name="Денежный [0]_Capex" xfId="20952"/>
    <cellStyle name="Денежный_Capex" xfId="20953"/>
    <cellStyle name="Обычный_7.1" xfId="20954"/>
    <cellStyle name="ТЕКСТ" xfId="20955"/>
    <cellStyle name="Тысячи [0]_Chart1 (Sales &amp; Costs)" xfId="20956"/>
    <cellStyle name="Тысячи_Chart1 (Sales &amp; Costs)" xfId="20957"/>
    <cellStyle name="Финансовый [0]_Capex" xfId="20958"/>
    <cellStyle name="Финансовый_Capex" xfId="20959"/>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a:extLst>
            <a:ext uri="{FF2B5EF4-FFF2-40B4-BE49-F238E27FC236}">
              <a16:creationId xmlns:a16="http://schemas.microsoft.com/office/drawing/2014/main" id="{00000000-0008-0000-0E00-000003000000}"/>
            </a:ext>
          </a:extLst>
        </xdr:cNvPr>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 val="Ratings"/>
      <sheetName val="Trial Balance"/>
      <sheetName val="Deposit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38"/>
  <sheetViews>
    <sheetView zoomScaleNormal="100" workbookViewId="0">
      <pane xSplit="1" ySplit="7" topLeftCell="B19" activePane="bottomRight" state="frozen"/>
      <selection pane="topRight" activeCell="B1" sqref="B1"/>
      <selection pane="bottomLeft" activeCell="A8" sqref="A8"/>
      <selection pane="bottomRight" activeCell="B42" sqref="B42"/>
    </sheetView>
  </sheetViews>
  <sheetFormatPr defaultRowHeight="15"/>
  <cols>
    <col min="1" max="1" width="10.140625" style="1" customWidth="1"/>
    <col min="2" max="2" width="153" bestFit="1" customWidth="1"/>
    <col min="3" max="3" width="39.42578125" customWidth="1"/>
    <col min="7" max="7" width="25" customWidth="1"/>
  </cols>
  <sheetData>
    <row r="1" spans="1:3" ht="15.75">
      <c r="A1" s="6"/>
      <c r="B1" s="90" t="s">
        <v>148</v>
      </c>
      <c r="C1" s="45"/>
    </row>
    <row r="2" spans="1:3" s="87" customFormat="1" ht="15.75">
      <c r="A2" s="121">
        <v>1</v>
      </c>
      <c r="B2" s="88" t="s">
        <v>149</v>
      </c>
      <c r="C2" s="86" t="s">
        <v>746</v>
      </c>
    </row>
    <row r="3" spans="1:3" s="87" customFormat="1" ht="15.75">
      <c r="A3" s="121">
        <v>2</v>
      </c>
      <c r="B3" s="89" t="s">
        <v>150</v>
      </c>
      <c r="C3" s="86" t="s">
        <v>747</v>
      </c>
    </row>
    <row r="4" spans="1:3" s="87" customFormat="1" ht="15.75">
      <c r="A4" s="121">
        <v>3</v>
      </c>
      <c r="B4" s="89" t="s">
        <v>151</v>
      </c>
      <c r="C4" s="86" t="s">
        <v>748</v>
      </c>
    </row>
    <row r="5" spans="1:3" s="87" customFormat="1" ht="15.75">
      <c r="A5" s="122">
        <v>4</v>
      </c>
      <c r="B5" s="92" t="s">
        <v>152</v>
      </c>
      <c r="C5" s="86" t="s">
        <v>749</v>
      </c>
    </row>
    <row r="6" spans="1:3" s="91" customFormat="1" ht="65.25" customHeight="1">
      <c r="A6" s="689" t="s">
        <v>211</v>
      </c>
      <c r="B6" s="690"/>
      <c r="C6" s="690"/>
    </row>
    <row r="7" spans="1:3">
      <c r="A7" s="216" t="s">
        <v>177</v>
      </c>
      <c r="B7" s="217" t="s">
        <v>153</v>
      </c>
    </row>
    <row r="8" spans="1:3">
      <c r="A8" s="218">
        <v>1</v>
      </c>
      <c r="B8" s="214" t="s">
        <v>128</v>
      </c>
    </row>
    <row r="9" spans="1:3">
      <c r="A9" s="218">
        <v>2</v>
      </c>
      <c r="B9" s="214" t="s">
        <v>154</v>
      </c>
    </row>
    <row r="10" spans="1:3">
      <c r="A10" s="218">
        <v>3</v>
      </c>
      <c r="B10" s="214" t="s">
        <v>155</v>
      </c>
    </row>
    <row r="11" spans="1:3">
      <c r="A11" s="218">
        <v>4</v>
      </c>
      <c r="B11" s="214" t="s">
        <v>156</v>
      </c>
    </row>
    <row r="12" spans="1:3">
      <c r="A12" s="218">
        <v>5</v>
      </c>
      <c r="B12" s="214" t="s">
        <v>96</v>
      </c>
    </row>
    <row r="13" spans="1:3">
      <c r="A13" s="218">
        <v>6</v>
      </c>
      <c r="B13" s="219" t="s">
        <v>80</v>
      </c>
    </row>
    <row r="14" spans="1:3">
      <c r="A14" s="218">
        <v>7</v>
      </c>
      <c r="B14" s="214" t="s">
        <v>157</v>
      </c>
    </row>
    <row r="15" spans="1:3">
      <c r="A15" s="218">
        <v>8</v>
      </c>
      <c r="B15" s="214" t="s">
        <v>160</v>
      </c>
    </row>
    <row r="16" spans="1:3">
      <c r="A16" s="218">
        <v>9</v>
      </c>
      <c r="B16" s="214" t="s">
        <v>74</v>
      </c>
    </row>
    <row r="17" spans="1:2">
      <c r="A17" s="220" t="s">
        <v>258</v>
      </c>
      <c r="B17" s="214" t="s">
        <v>238</v>
      </c>
    </row>
    <row r="18" spans="1:2">
      <c r="A18" s="218">
        <v>9.1999999999999993</v>
      </c>
      <c r="B18" s="455" t="s">
        <v>699</v>
      </c>
    </row>
    <row r="19" spans="1:2">
      <c r="A19" s="218">
        <v>9.3000000000000007</v>
      </c>
      <c r="B19" s="455" t="s">
        <v>700</v>
      </c>
    </row>
    <row r="20" spans="1:2">
      <c r="A20" s="218">
        <v>10</v>
      </c>
      <c r="B20" s="214" t="s">
        <v>161</v>
      </c>
    </row>
    <row r="21" spans="1:2">
      <c r="A21" s="218">
        <v>11</v>
      </c>
      <c r="B21" s="219" t="s">
        <v>144</v>
      </c>
    </row>
    <row r="22" spans="1:2">
      <c r="A22" s="218">
        <v>12</v>
      </c>
      <c r="B22" s="219" t="s">
        <v>141</v>
      </c>
    </row>
    <row r="23" spans="1:2">
      <c r="A23" s="218">
        <v>13</v>
      </c>
      <c r="B23" s="221" t="s">
        <v>206</v>
      </c>
    </row>
    <row r="24" spans="1:2">
      <c r="A24" s="218">
        <v>14</v>
      </c>
      <c r="B24" s="214" t="s">
        <v>232</v>
      </c>
    </row>
    <row r="25" spans="1:2">
      <c r="A25" s="218">
        <v>15</v>
      </c>
      <c r="B25" s="214" t="s">
        <v>73</v>
      </c>
    </row>
    <row r="26" spans="1:2">
      <c r="A26" s="218">
        <v>15.1</v>
      </c>
      <c r="B26" s="214" t="s">
        <v>267</v>
      </c>
    </row>
    <row r="27" spans="1:2">
      <c r="A27" s="454">
        <v>15.2</v>
      </c>
      <c r="B27" s="455" t="s">
        <v>713</v>
      </c>
    </row>
    <row r="28" spans="1:2">
      <c r="A28" s="218">
        <v>16</v>
      </c>
      <c r="B28" s="214" t="s">
        <v>314</v>
      </c>
    </row>
    <row r="29" spans="1:2">
      <c r="A29" s="218">
        <v>17</v>
      </c>
      <c r="B29" s="214" t="s">
        <v>464</v>
      </c>
    </row>
    <row r="30" spans="1:2">
      <c r="A30" s="218">
        <v>18</v>
      </c>
      <c r="B30" s="214" t="s">
        <v>661</v>
      </c>
    </row>
    <row r="31" spans="1:2">
      <c r="A31" s="218">
        <v>19</v>
      </c>
      <c r="B31" s="214" t="s">
        <v>662</v>
      </c>
    </row>
    <row r="32" spans="1:2">
      <c r="A32" s="218">
        <v>20</v>
      </c>
      <c r="B32" s="214" t="s">
        <v>663</v>
      </c>
    </row>
    <row r="33" spans="1:2">
      <c r="A33" s="218">
        <v>21</v>
      </c>
      <c r="B33" s="214" t="s">
        <v>403</v>
      </c>
    </row>
    <row r="34" spans="1:2">
      <c r="A34" s="218">
        <v>22</v>
      </c>
      <c r="B34" s="214" t="s">
        <v>664</v>
      </c>
    </row>
    <row r="35" spans="1:2" ht="25.5">
      <c r="A35" s="218">
        <v>23</v>
      </c>
      <c r="B35" s="417" t="s">
        <v>660</v>
      </c>
    </row>
    <row r="36" spans="1:2">
      <c r="A36" s="218">
        <v>24</v>
      </c>
      <c r="B36" s="214" t="s">
        <v>665</v>
      </c>
    </row>
    <row r="37" spans="1:2">
      <c r="A37" s="218">
        <v>25</v>
      </c>
      <c r="B37" s="214" t="s">
        <v>666</v>
      </c>
    </row>
    <row r="38" spans="1:2">
      <c r="A38" s="218">
        <v>26</v>
      </c>
      <c r="B38" s="214" t="s">
        <v>488</v>
      </c>
    </row>
  </sheetData>
  <mergeCells count="1">
    <mergeCell ref="A6:C6"/>
  </mergeCells>
  <hyperlinks>
    <hyperlink ref="B8" location="'1. key ratios'!A1" display="ცხრილი 1: ძირითადი მაჩვენებლები"/>
    <hyperlink ref="B9" location="'2. SOFP'!A1" display="საბალანსო უწყისი"/>
    <hyperlink ref="B10" location="'3. SOPL'!A1" display="მოგება-ზარალის ანგარიშგება"/>
    <hyperlink ref="B11" location="'4. Off-Balance'!A1" display="ბალანსგარეშე ანგარიშების უწყისი "/>
    <hyperlink ref="B12" location="'5. RWA'!A1" display="ცხრილი 5: რისკის მიხედვით შეწონილი რისკის პოზიციები"/>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hyperlink ref="B13" location="'6. Administrators-shareholders'!A1" display="ინფორმაცია ბანკის სამეთვალყურეო საბჭოს, დირექტორატის და აქციონერთა შესახებ"/>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hyperlink ref="B16" location="'9. Capital'!A1" display="ცხრილი 9: საზედამხედველო კაპიტალი"/>
    <hyperlink ref="B20" location="'10. CC2'!A1" display="ცხრილი 10: კავშირი საზედამხედველო კაპიტალსა და ფინანსური მდგომარეობის ანგარიშგებას შორის"/>
    <hyperlink ref="B22" location="'12. CRM'!A1" display="საკრედიტო რისკის მიტიგაცია"/>
    <hyperlink ref="B21" location="'11. CRWA'!A1" display="საკრედიტო რისკის მიხედვით შეწონილი რისკის პოზიციები"/>
    <hyperlink ref="B23" location="'13. CRME'!A1" display="სტანდარტიზებული მიდგომა - საკრედიტო რისკი საკრედიტო რისკის მიტიგაციის ეფექტი"/>
    <hyperlink ref="B25" location="'15. CCR'!A1" display="კონტრაგენტთან დაკავშირებული საკრედიტო რისკის მიხედვით შეწონილი რისკის პოზიციები"/>
    <hyperlink ref="B24" location="'14. LCR'!A1" display="ლიკვიდობის გადაფარვის კოეფიციენტი"/>
    <hyperlink ref="B17" location="'9.1. Capital Requirements'!A1" display="კაპიტალის ადეკვატურობის მოთხოვნები"/>
    <hyperlink ref="B26" location="'15.1. LR'!A1" display="ლევერიჯის კოეფიციენტი"/>
    <hyperlink ref="B28" location="'16. NSFR'!A1" display="წმინდა სტაბილური დაფინანსების კოეფიციენტი"/>
    <hyperlink ref="B29" location="' 17. Residual Maturity'!A1" display="რისკის პოზიციის ღირებულება ნარჩენი ვადიანობის  და რისკის კლასების მიხედვით"/>
    <hyperlink ref="B30" location="'18. Assets by Exposure classe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რისკის კლასების მიხედვით"/>
    <hyperlink ref="B31" location="'19. Assets by Risk Sector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დაფარვის წყაროს სექტორების მიხედვით"/>
    <hyperlink ref="B33" location="'21. NPL'!A1" display="უმოქმედო სესხების ცვლილება"/>
    <hyperlink ref="B34" location="'22. Quality'!A1" display="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
    <hyperlink ref="B35" location="'23. LTV'!A1" display="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hyperlink ref="B36" location="'24. Risk Sector'!A1" display="სესხების და სესხებზე რეზერვის განაწილება, დაფარვის წყაროს სექტორების და კლასიფიკაციის მიხედვით"/>
    <hyperlink ref="B37" location="'25. Collateral'!A1" display="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
    <hyperlink ref="B32" location="'20. Reserves'!A1" display="რეზერვის ცვლილება სესხებზე და კორპორატიულ სავალო ფასიანი ქაღალდებზე"/>
    <hyperlink ref="B38" location="'26. Retail Products'!A1" display="ზოგადი ინფორმაცია საცალო პროდუქტებზე"/>
    <hyperlink ref="B18" location="'9.2. MREL1'!A1" display="დაშვებული ვალდებულებებისა და კაპიტალის ინსტრუმენტების მინიმალური მოთხოვნასთან (MREL) დაკავშირებული შემაჯამებელი ინფორმაცია"/>
    <hyperlink ref="B19" location="'9.3. MREL2'!A1" display="MREL-ის კომპონენტების ვადიანობისა და მარეგულირებელი კანონმდებლობის მიხედვით დეტალიზაცია"/>
    <hyperlink ref="B27" location="'15.2. CVA'!A1" display="საკრედიტო გადაფასების კორექტირება"/>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zoomScaleNormal="100" workbookViewId="0">
      <pane xSplit="1" ySplit="5" topLeftCell="B42" activePane="bottomRight" state="frozen"/>
      <selection pane="topRight" activeCell="B1" sqref="B1"/>
      <selection pane="bottomLeft" activeCell="A6" sqref="A6"/>
      <selection pane="bottomRight" activeCell="B53" sqref="B53"/>
    </sheetView>
  </sheetViews>
  <sheetFormatPr defaultRowHeight="15.75"/>
  <cols>
    <col min="1" max="1" width="9.5703125" style="14" bestFit="1" customWidth="1"/>
    <col min="2" max="2" width="88.42578125" style="12" customWidth="1"/>
    <col min="3" max="3" width="12.85546875" style="12" customWidth="1"/>
    <col min="4" max="7" width="12.85546875" style="1" customWidth="1"/>
    <col min="8" max="8" width="13.5703125" customWidth="1"/>
    <col min="9" max="9" width="6.85546875" customWidth="1"/>
  </cols>
  <sheetData>
    <row r="1" spans="1:7">
      <c r="A1" s="13" t="s">
        <v>97</v>
      </c>
      <c r="B1" s="229" t="str">
        <f>Info!C2</f>
        <v>სს "ბაზისბანკი"</v>
      </c>
    </row>
    <row r="2" spans="1:7">
      <c r="A2" s="13" t="s">
        <v>98</v>
      </c>
      <c r="B2" s="260">
        <v>45747</v>
      </c>
    </row>
    <row r="3" spans="1:7" ht="16.5" thickBot="1">
      <c r="A3" s="13"/>
    </row>
    <row r="4" spans="1:7" ht="15" customHeight="1" thickBot="1">
      <c r="A4" s="31" t="s">
        <v>178</v>
      </c>
      <c r="B4" s="110" t="s">
        <v>128</v>
      </c>
      <c r="C4" s="111"/>
      <c r="D4" s="691" t="s">
        <v>659</v>
      </c>
      <c r="E4" s="692"/>
      <c r="F4" s="692"/>
      <c r="G4" s="693"/>
    </row>
    <row r="5" spans="1:7" ht="15">
      <c r="A5" s="155" t="s">
        <v>25</v>
      </c>
      <c r="B5" s="156"/>
      <c r="C5" s="244" t="str">
        <f>INT((MONTH($B$2))/3)&amp;"Q"&amp;"-"&amp;YEAR($B$2)</f>
        <v>1Q-2025</v>
      </c>
      <c r="D5" s="244" t="str">
        <f>IF(INT(MONTH($B$2))=3, "4"&amp;"Q"&amp;"-"&amp;YEAR($B$2)-1, IF(INT(MONTH($B$2))=6, "1"&amp;"Q"&amp;"-"&amp;YEAR($B$2), IF(INT(MONTH($B$2))=9, "2"&amp;"Q"&amp;"-"&amp;YEAR($B$2),IF(INT(MONTH($B$2))=12, "3"&amp;"Q"&amp;"-"&amp;YEAR($B$2), 0))))</f>
        <v>4Q-2024</v>
      </c>
      <c r="E5" s="244" t="str">
        <f>IF(INT(MONTH($B$2))=3, "3"&amp;"Q"&amp;"-"&amp;YEAR($B$2)-1, IF(INT(MONTH($B$2))=6, "4"&amp;"Q"&amp;"-"&amp;YEAR($B$2)-1, IF(INT(MONTH($B$2))=9, "1"&amp;"Q"&amp;"-"&amp;YEAR($B$2),IF(INT(MONTH($B$2))=12, "2"&amp;"Q"&amp;"-"&amp;YEAR($B$2), 0))))</f>
        <v>3Q-2024</v>
      </c>
      <c r="F5" s="244" t="str">
        <f>IF(INT(MONTH($B$2))=3, "2"&amp;"Q"&amp;"-"&amp;YEAR($B$2)-1, IF(INT(MONTH($B$2))=6, "3"&amp;"Q"&amp;"-"&amp;YEAR($B$2)-1, IF(INT(MONTH($B$2))=9, "4"&amp;"Q"&amp;"-"&amp;YEAR($B$2)-1,IF(INT(MONTH($B$2))=12, "1"&amp;"Q"&amp;"-"&amp;YEAR($B$2), 0))))</f>
        <v>2Q-2024</v>
      </c>
      <c r="G5" s="245" t="str">
        <f>IF(INT(MONTH($B$2))=3, "1"&amp;"Q"&amp;"-"&amp;YEAR($B$2)-1, IF(INT(MONTH($B$2))=6, "2"&amp;"Q"&amp;"-"&amp;YEAR($B$2)-1, IF(INT(MONTH($B$2))=9, "3"&amp;"Q"&amp;"-"&amp;YEAR($B$2)-1,IF(INT(MONTH($B$2))=12, "4"&amp;"Q"&amp;"-"&amp;YEAR($B$2)-1, 0))))</f>
        <v>1Q-2024</v>
      </c>
    </row>
    <row r="6" spans="1:7" ht="15">
      <c r="A6" s="246"/>
      <c r="B6" s="247" t="s">
        <v>95</v>
      </c>
      <c r="C6" s="157"/>
      <c r="D6" s="157"/>
      <c r="E6" s="157"/>
      <c r="F6" s="157"/>
      <c r="G6" s="158"/>
    </row>
    <row r="7" spans="1:7" ht="15">
      <c r="A7" s="246"/>
      <c r="B7" s="248" t="s">
        <v>99</v>
      </c>
      <c r="C7" s="157"/>
      <c r="D7" s="157"/>
      <c r="E7" s="157"/>
      <c r="F7" s="157"/>
      <c r="G7" s="158"/>
    </row>
    <row r="8" spans="1:7" ht="15">
      <c r="A8" s="233">
        <v>1</v>
      </c>
      <c r="B8" s="234" t="s">
        <v>22</v>
      </c>
      <c r="C8" s="249">
        <v>594772798.11000001</v>
      </c>
      <c r="D8" s="250">
        <v>572235300.61000001</v>
      </c>
      <c r="E8" s="250">
        <v>550172712.93999994</v>
      </c>
      <c r="F8" s="250">
        <v>532096320.00999993</v>
      </c>
      <c r="G8" s="251">
        <v>512154216</v>
      </c>
    </row>
    <row r="9" spans="1:7" ht="15">
      <c r="A9" s="233">
        <v>2</v>
      </c>
      <c r="B9" s="234" t="s">
        <v>75</v>
      </c>
      <c r="C9" s="249">
        <v>594772798.11000001</v>
      </c>
      <c r="D9" s="250">
        <v>572235300.61000001</v>
      </c>
      <c r="E9" s="250">
        <v>550172712.93999994</v>
      </c>
      <c r="F9" s="250">
        <v>532096320.00999993</v>
      </c>
      <c r="G9" s="251">
        <v>512154216</v>
      </c>
    </row>
    <row r="10" spans="1:7" ht="15">
      <c r="A10" s="233">
        <v>3</v>
      </c>
      <c r="B10" s="234" t="s">
        <v>74</v>
      </c>
      <c r="C10" s="249">
        <v>729708654.50999999</v>
      </c>
      <c r="D10" s="250">
        <v>712179243.00999999</v>
      </c>
      <c r="E10" s="250">
        <v>691615852.53999996</v>
      </c>
      <c r="F10" s="250">
        <v>640862464.80999994</v>
      </c>
      <c r="G10" s="251">
        <v>616791870.39999998</v>
      </c>
    </row>
    <row r="11" spans="1:7" ht="15">
      <c r="A11" s="233">
        <v>4</v>
      </c>
      <c r="B11" s="234" t="s">
        <v>306</v>
      </c>
      <c r="C11" s="249">
        <v>456655092.27105713</v>
      </c>
      <c r="D11" s="250">
        <v>444424967.91407746</v>
      </c>
      <c r="E11" s="250">
        <v>411593227.27946973</v>
      </c>
      <c r="F11" s="250">
        <v>401075634.81195629</v>
      </c>
      <c r="G11" s="251">
        <v>379227485.24288857</v>
      </c>
    </row>
    <row r="12" spans="1:7" ht="15">
      <c r="A12" s="233">
        <v>5</v>
      </c>
      <c r="B12" s="234" t="s">
        <v>307</v>
      </c>
      <c r="C12" s="249">
        <v>544377831.38104427</v>
      </c>
      <c r="D12" s="250">
        <v>532354383.05040246</v>
      </c>
      <c r="E12" s="250">
        <v>492013903.73510611</v>
      </c>
      <c r="F12" s="250">
        <v>479222953.51613927</v>
      </c>
      <c r="G12" s="251">
        <v>453195340.13400471</v>
      </c>
    </row>
    <row r="13" spans="1:7" ht="15">
      <c r="A13" s="233">
        <v>6</v>
      </c>
      <c r="B13" s="234" t="s">
        <v>308</v>
      </c>
      <c r="C13" s="249">
        <v>660764769.75274539</v>
      </c>
      <c r="D13" s="250">
        <v>649023320.07871497</v>
      </c>
      <c r="E13" s="250">
        <v>598732106.04289925</v>
      </c>
      <c r="F13" s="250">
        <v>582921508.16596568</v>
      </c>
      <c r="G13" s="251">
        <v>551353096.0023793</v>
      </c>
    </row>
    <row r="14" spans="1:7" ht="15">
      <c r="A14" s="246"/>
      <c r="B14" s="247" t="s">
        <v>310</v>
      </c>
      <c r="C14" s="157"/>
      <c r="D14" s="157"/>
      <c r="E14" s="157"/>
      <c r="F14" s="157"/>
      <c r="G14" s="158"/>
    </row>
    <row r="15" spans="1:7" ht="21.95" customHeight="1">
      <c r="A15" s="233">
        <v>7</v>
      </c>
      <c r="B15" s="234" t="s">
        <v>309</v>
      </c>
      <c r="C15" s="252">
        <v>3656670262.5285325</v>
      </c>
      <c r="D15" s="250">
        <v>3694885025.9622736</v>
      </c>
      <c r="E15" s="250">
        <v>3425786491.4319611</v>
      </c>
      <c r="F15" s="250">
        <v>3317914148.425674</v>
      </c>
      <c r="G15" s="251">
        <v>3160197844.2422433</v>
      </c>
    </row>
    <row r="16" spans="1:7" ht="15">
      <c r="A16" s="246"/>
      <c r="B16" s="247" t="s">
        <v>313</v>
      </c>
      <c r="C16" s="157"/>
      <c r="D16" s="157"/>
      <c r="E16" s="157"/>
      <c r="F16" s="157"/>
      <c r="G16" s="158"/>
    </row>
    <row r="17" spans="1:10" ht="15">
      <c r="A17" s="233"/>
      <c r="B17" s="248" t="s">
        <v>712</v>
      </c>
      <c r="C17" s="157"/>
      <c r="D17" s="157"/>
      <c r="E17" s="157"/>
      <c r="F17" s="157"/>
      <c r="G17" s="158"/>
    </row>
    <row r="18" spans="1:10" ht="15">
      <c r="A18" s="233">
        <v>8</v>
      </c>
      <c r="B18" s="234" t="s">
        <v>304</v>
      </c>
      <c r="C18" s="261">
        <v>0.16265420598758706</v>
      </c>
      <c r="D18" s="262">
        <v>0.15487228874218367</v>
      </c>
      <c r="E18" s="262">
        <v>0.16059749033280546</v>
      </c>
      <c r="F18" s="262">
        <v>0.16037073179318873</v>
      </c>
      <c r="G18" s="263">
        <v>0.16206397233424005</v>
      </c>
    </row>
    <row r="19" spans="1:10" ht="15" customHeight="1">
      <c r="A19" s="233">
        <v>9</v>
      </c>
      <c r="B19" s="234" t="s">
        <v>303</v>
      </c>
      <c r="C19" s="261">
        <v>0.16265420598758706</v>
      </c>
      <c r="D19" s="262">
        <v>0.15487228874218367</v>
      </c>
      <c r="E19" s="262">
        <v>0.16059749033280546</v>
      </c>
      <c r="F19" s="262">
        <v>0.16037073179318873</v>
      </c>
      <c r="G19" s="263">
        <v>0.16206397233424005</v>
      </c>
    </row>
    <row r="20" spans="1:10" ht="15">
      <c r="A20" s="233">
        <v>10</v>
      </c>
      <c r="B20" s="234" t="s">
        <v>305</v>
      </c>
      <c r="C20" s="261">
        <v>0.19955549779471157</v>
      </c>
      <c r="D20" s="262">
        <v>0.19274733530430335</v>
      </c>
      <c r="E20" s="262">
        <v>0.20188527635033907</v>
      </c>
      <c r="F20" s="262">
        <v>0.19315221435554156</v>
      </c>
      <c r="G20" s="263">
        <v>0.19517508105505818</v>
      </c>
    </row>
    <row r="21" spans="1:10" ht="15">
      <c r="A21" s="233">
        <v>11</v>
      </c>
      <c r="B21" s="234" t="s">
        <v>306</v>
      </c>
      <c r="C21" s="261">
        <v>0.12488276477936706</v>
      </c>
      <c r="D21" s="262">
        <v>0.12028113589226883</v>
      </c>
      <c r="E21" s="262">
        <v>0.12014561570281219</v>
      </c>
      <c r="F21" s="262">
        <v>0.12088186037069817</v>
      </c>
      <c r="G21" s="263">
        <v>0.1200011847150096</v>
      </c>
    </row>
    <row r="22" spans="1:10" ht="15">
      <c r="A22" s="233">
        <v>12</v>
      </c>
      <c r="B22" s="234" t="s">
        <v>307</v>
      </c>
      <c r="C22" s="261">
        <v>0.14887255133707766</v>
      </c>
      <c r="D22" s="262">
        <v>0.14407874110013999</v>
      </c>
      <c r="E22" s="262">
        <v>0.14362071453245961</v>
      </c>
      <c r="F22" s="262">
        <v>0.1444350070792299</v>
      </c>
      <c r="G22" s="263">
        <v>0.14340726830116313</v>
      </c>
    </row>
    <row r="23" spans="1:10" ht="15">
      <c r="A23" s="233">
        <v>13</v>
      </c>
      <c r="B23" s="234" t="s">
        <v>308</v>
      </c>
      <c r="C23" s="261">
        <v>0.18070121786038112</v>
      </c>
      <c r="D23" s="262">
        <v>0.17565453742628628</v>
      </c>
      <c r="E23" s="262">
        <v>0.17477216036094306</v>
      </c>
      <c r="F23" s="262">
        <v>0.17568914748519268</v>
      </c>
      <c r="G23" s="263">
        <v>0.1744679045987336</v>
      </c>
    </row>
    <row r="24" spans="1:10" ht="15">
      <c r="A24" s="246"/>
      <c r="B24" s="247" t="s">
        <v>703</v>
      </c>
      <c r="C24" s="157"/>
      <c r="D24" s="157"/>
      <c r="E24" s="157"/>
      <c r="F24" s="157"/>
      <c r="G24" s="158"/>
    </row>
    <row r="25" spans="1:10" ht="25.5">
      <c r="A25" s="233">
        <v>14</v>
      </c>
      <c r="B25" s="234" t="s">
        <v>704</v>
      </c>
      <c r="C25" s="261"/>
      <c r="D25" s="262"/>
      <c r="E25" s="262"/>
      <c r="F25" s="262"/>
      <c r="G25" s="263"/>
    </row>
    <row r="26" spans="1:10" ht="15">
      <c r="A26" s="246"/>
      <c r="B26" s="247" t="s">
        <v>6</v>
      </c>
      <c r="C26" s="157"/>
      <c r="D26" s="157"/>
      <c r="E26" s="157"/>
      <c r="F26" s="157"/>
      <c r="G26" s="158"/>
    </row>
    <row r="27" spans="1:10" ht="15" customHeight="1">
      <c r="A27" s="253">
        <v>15</v>
      </c>
      <c r="B27" s="254" t="s">
        <v>7</v>
      </c>
      <c r="C27" s="503">
        <v>9.4939468067011756E-2</v>
      </c>
      <c r="D27" s="578">
        <v>9.7035780753728207E-2</v>
      </c>
      <c r="E27" s="578">
        <v>9.7039164943046541E-2</v>
      </c>
      <c r="F27" s="578">
        <v>9.9499756259403438E-2</v>
      </c>
      <c r="G27" s="579">
        <v>9.9708946413309962E-2</v>
      </c>
    </row>
    <row r="28" spans="1:10" ht="15">
      <c r="A28" s="253">
        <v>16</v>
      </c>
      <c r="B28" s="254" t="s">
        <v>8</v>
      </c>
      <c r="C28" s="503">
        <v>5.4042034798423899E-2</v>
      </c>
      <c r="D28" s="578">
        <v>5.4276388756476314E-2</v>
      </c>
      <c r="E28" s="578">
        <v>5.471516369025959E-2</v>
      </c>
      <c r="F28" s="578">
        <v>5.4756665172613149E-2</v>
      </c>
      <c r="G28" s="579">
        <v>5.6448982543540534E-2</v>
      </c>
    </row>
    <row r="29" spans="1:10" ht="15">
      <c r="A29" s="253">
        <v>17</v>
      </c>
      <c r="B29" s="254" t="s">
        <v>9</v>
      </c>
      <c r="C29" s="503">
        <v>2.6992282930121354E-2</v>
      </c>
      <c r="D29" s="578">
        <v>2.6630418135509887E-2</v>
      </c>
      <c r="E29" s="578">
        <v>2.5403194983329103E-2</v>
      </c>
      <c r="F29" s="578">
        <v>2.5613744960157409E-2</v>
      </c>
      <c r="G29" s="579">
        <v>2.391461613382638E-2</v>
      </c>
    </row>
    <row r="30" spans="1:10" ht="15">
      <c r="A30" s="253">
        <v>18</v>
      </c>
      <c r="B30" s="254" t="s">
        <v>129</v>
      </c>
      <c r="C30" s="503">
        <v>4.0897433268587864E-2</v>
      </c>
      <c r="D30" s="578">
        <v>4.2759391997251886E-2</v>
      </c>
      <c r="E30" s="578">
        <v>4.2324001252786937E-2</v>
      </c>
      <c r="F30" s="578">
        <v>4.4743091086790254E-2</v>
      </c>
      <c r="G30" s="579">
        <v>4.3259963869769415E-2</v>
      </c>
    </row>
    <row r="31" spans="1:10" ht="15">
      <c r="A31" s="253">
        <v>19</v>
      </c>
      <c r="B31" s="254" t="s">
        <v>10</v>
      </c>
      <c r="C31" s="503">
        <v>2.3017267835178244E-2</v>
      </c>
      <c r="D31" s="578">
        <v>2.1560851428916228E-2</v>
      </c>
      <c r="E31" s="578">
        <v>2.1209443769838597E-2</v>
      </c>
      <c r="F31" s="578">
        <v>2.100718043991515E-2</v>
      </c>
      <c r="G31" s="579">
        <v>1.9577095674339861E-2</v>
      </c>
      <c r="I31" s="609"/>
      <c r="J31" s="609"/>
    </row>
    <row r="32" spans="1:10" ht="15">
      <c r="A32" s="253">
        <v>20</v>
      </c>
      <c r="B32" s="254" t="s">
        <v>11</v>
      </c>
      <c r="C32" s="503">
        <v>0.15092830751023922</v>
      </c>
      <c r="D32" s="578">
        <v>0.14052243376488144</v>
      </c>
      <c r="E32" s="578">
        <v>0.13783287120594345</v>
      </c>
      <c r="F32" s="578">
        <v>0.13748433713763458</v>
      </c>
      <c r="G32" s="579">
        <v>0.12984715293765947</v>
      </c>
    </row>
    <row r="33" spans="1:7" ht="15">
      <c r="A33" s="246"/>
      <c r="B33" s="247" t="s">
        <v>12</v>
      </c>
      <c r="C33" s="157"/>
      <c r="D33" s="157"/>
      <c r="E33" s="157"/>
      <c r="F33" s="157"/>
      <c r="G33" s="158"/>
    </row>
    <row r="34" spans="1:7" ht="15">
      <c r="A34" s="253">
        <v>21</v>
      </c>
      <c r="B34" s="254" t="s">
        <v>13</v>
      </c>
      <c r="C34" s="503">
        <v>3.3378491555042335E-2</v>
      </c>
      <c r="D34" s="578">
        <v>3.1424689759871297E-2</v>
      </c>
      <c r="E34" s="578">
        <v>3.3833376391271902E-2</v>
      </c>
      <c r="F34" s="578">
        <v>3.5933680115919096E-2</v>
      </c>
      <c r="G34" s="579">
        <v>3.8808937934478961E-2</v>
      </c>
    </row>
    <row r="35" spans="1:7" ht="15" customHeight="1">
      <c r="A35" s="253">
        <v>22</v>
      </c>
      <c r="B35" s="254" t="s">
        <v>671</v>
      </c>
      <c r="C35" s="503">
        <v>1.1843088060171526E-2</v>
      </c>
      <c r="D35" s="578">
        <v>1.1825169251152696E-2</v>
      </c>
      <c r="E35" s="578">
        <v>1.1601686193531243E-2</v>
      </c>
      <c r="F35" s="578">
        <v>1.1888414318102536E-2</v>
      </c>
      <c r="G35" s="579">
        <v>1.2836577204769738E-2</v>
      </c>
    </row>
    <row r="36" spans="1:7" ht="15">
      <c r="A36" s="253">
        <v>23</v>
      </c>
      <c r="B36" s="254" t="s">
        <v>14</v>
      </c>
      <c r="C36" s="503">
        <v>0.4874266447523728</v>
      </c>
      <c r="D36" s="578">
        <v>0.49851557965618526</v>
      </c>
      <c r="E36" s="578">
        <v>0.49800014715591445</v>
      </c>
      <c r="F36" s="578">
        <v>0.49684947790584655</v>
      </c>
      <c r="G36" s="579">
        <v>0.48146422678554091</v>
      </c>
    </row>
    <row r="37" spans="1:7" ht="15" customHeight="1">
      <c r="A37" s="253">
        <v>24</v>
      </c>
      <c r="B37" s="254" t="s">
        <v>15</v>
      </c>
      <c r="C37" s="503">
        <v>0.46064302138122815</v>
      </c>
      <c r="D37" s="578">
        <v>0.4657716222403791</v>
      </c>
      <c r="E37" s="578">
        <v>0.46665530773925734</v>
      </c>
      <c r="F37" s="578">
        <v>0.45688115569298959</v>
      </c>
      <c r="G37" s="579">
        <v>0.44978565398193421</v>
      </c>
    </row>
    <row r="38" spans="1:7" ht="15">
      <c r="A38" s="253">
        <v>25</v>
      </c>
      <c r="B38" s="254" t="s">
        <v>16</v>
      </c>
      <c r="C38" s="503">
        <v>1.8749620918767813E-2</v>
      </c>
      <c r="D38" s="578">
        <v>0.17014012528025771</v>
      </c>
      <c r="E38" s="578">
        <v>9.9683146676393136E-2</v>
      </c>
      <c r="F38" s="578">
        <v>6.1673816350302085E-2</v>
      </c>
      <c r="G38" s="579">
        <v>-1.7111225178346255E-3</v>
      </c>
    </row>
    <row r="39" spans="1:7" ht="15" customHeight="1">
      <c r="A39" s="246"/>
      <c r="B39" s="247" t="s">
        <v>17</v>
      </c>
      <c r="C39" s="504"/>
      <c r="D39" s="157"/>
      <c r="E39" s="157"/>
      <c r="F39" s="157"/>
      <c r="G39" s="158"/>
    </row>
    <row r="40" spans="1:7" ht="15" customHeight="1">
      <c r="A40" s="253">
        <v>26</v>
      </c>
      <c r="B40" s="254" t="s">
        <v>18</v>
      </c>
      <c r="C40" s="503">
        <v>0.18564243543079456</v>
      </c>
      <c r="D40" s="503">
        <v>0.17347809700497843</v>
      </c>
      <c r="E40" s="503">
        <v>0.17543063396169323</v>
      </c>
      <c r="F40" s="503">
        <v>0.16913805333444926</v>
      </c>
      <c r="G40" s="580">
        <v>0.14145106524532383</v>
      </c>
    </row>
    <row r="41" spans="1:7" ht="15" customHeight="1">
      <c r="A41" s="253">
        <v>27</v>
      </c>
      <c r="B41" s="254" t="s">
        <v>19</v>
      </c>
      <c r="C41" s="503">
        <v>0.55339077429653172</v>
      </c>
      <c r="D41" s="503">
        <v>0.56765844949228761</v>
      </c>
      <c r="E41" s="503">
        <v>0.55194749114099861</v>
      </c>
      <c r="F41" s="503">
        <v>0.53866493616844935</v>
      </c>
      <c r="G41" s="580">
        <v>0.5338899548314846</v>
      </c>
    </row>
    <row r="42" spans="1:7" ht="15" customHeight="1">
      <c r="A42" s="253">
        <v>28</v>
      </c>
      <c r="B42" s="255" t="s">
        <v>20</v>
      </c>
      <c r="C42" s="503">
        <v>0.17282133342677553</v>
      </c>
      <c r="D42" s="503">
        <v>0.18411574066036315</v>
      </c>
      <c r="E42" s="503">
        <v>0.20109794883831911</v>
      </c>
      <c r="F42" s="503">
        <v>0.20773243785004336</v>
      </c>
      <c r="G42" s="580">
        <v>0.20674576983371806</v>
      </c>
    </row>
    <row r="43" spans="1:7" ht="15" customHeight="1">
      <c r="A43" s="259"/>
      <c r="B43" s="247" t="s">
        <v>236</v>
      </c>
      <c r="C43" s="157"/>
      <c r="D43" s="157"/>
      <c r="E43" s="157"/>
      <c r="F43" s="157"/>
      <c r="G43" s="158"/>
    </row>
    <row r="44" spans="1:7" ht="15" customHeight="1">
      <c r="A44" s="253">
        <v>29</v>
      </c>
      <c r="B44" s="301" t="s">
        <v>229</v>
      </c>
      <c r="C44" s="687">
        <f>'14. LCR'!H23</f>
        <v>756423121.88688886</v>
      </c>
      <c r="D44" s="255">
        <v>638817317.38271785</v>
      </c>
      <c r="E44" s="255">
        <v>695935460.46043456</v>
      </c>
      <c r="F44" s="255">
        <v>705922509.07989001</v>
      </c>
      <c r="G44" s="258">
        <v>708161383.25076926</v>
      </c>
    </row>
    <row r="45" spans="1:7" ht="15">
      <c r="A45" s="253">
        <v>30</v>
      </c>
      <c r="B45" s="254" t="s">
        <v>230</v>
      </c>
      <c r="C45" s="687">
        <f>'14. LCR'!H24</f>
        <v>346144449.96547502</v>
      </c>
      <c r="D45" s="256">
        <v>453177025.41497707</v>
      </c>
      <c r="E45" s="256">
        <v>487382238.11255181</v>
      </c>
      <c r="F45" s="256">
        <v>497591368.31372273</v>
      </c>
      <c r="G45" s="257">
        <v>522441784.47548997</v>
      </c>
    </row>
    <row r="46" spans="1:7" ht="15">
      <c r="A46" s="297">
        <v>31</v>
      </c>
      <c r="B46" s="298" t="s">
        <v>228</v>
      </c>
      <c r="C46" s="688">
        <f>C44/C45</f>
        <v>2.1852816705925391</v>
      </c>
      <c r="D46" s="503">
        <v>1.421907460919452</v>
      </c>
      <c r="E46" s="503">
        <v>1.4402904984097169</v>
      </c>
      <c r="F46" s="503">
        <v>1.4232142816815261</v>
      </c>
      <c r="G46" s="580">
        <v>1.3609883656663559</v>
      </c>
    </row>
    <row r="47" spans="1:7" ht="15">
      <c r="A47" s="297"/>
      <c r="B47" s="247" t="s">
        <v>314</v>
      </c>
      <c r="C47" s="157"/>
      <c r="D47" s="157"/>
      <c r="E47" s="157"/>
      <c r="F47" s="157"/>
      <c r="G47" s="158"/>
    </row>
    <row r="48" spans="1:7" ht="15">
      <c r="A48" s="297">
        <v>32</v>
      </c>
      <c r="B48" s="298" t="s">
        <v>321</v>
      </c>
      <c r="C48" s="685">
        <f>'16. NSFR'!G21</f>
        <v>2899896693.7834997</v>
      </c>
      <c r="D48" s="299">
        <v>2889772416.3434997</v>
      </c>
      <c r="E48" s="299">
        <v>2683577991.4355001</v>
      </c>
      <c r="F48" s="299">
        <v>2569285003.8629999</v>
      </c>
      <c r="G48" s="300">
        <v>2410957221.1029997</v>
      </c>
    </row>
    <row r="49" spans="1:7" ht="15">
      <c r="A49" s="297">
        <v>33</v>
      </c>
      <c r="B49" s="298" t="s">
        <v>334</v>
      </c>
      <c r="C49" s="685">
        <f>'16. NSFR'!G37</f>
        <v>2365710757.9953175</v>
      </c>
      <c r="D49" s="299">
        <v>2326196042.3259497</v>
      </c>
      <c r="E49" s="299">
        <v>2205973719.772718</v>
      </c>
      <c r="F49" s="299">
        <v>2144259965.9707484</v>
      </c>
      <c r="G49" s="300">
        <v>2006381021.8740532</v>
      </c>
    </row>
    <row r="50" spans="1:7" thickBot="1">
      <c r="A50" s="60">
        <v>34</v>
      </c>
      <c r="B50" s="123" t="s">
        <v>348</v>
      </c>
      <c r="C50" s="686">
        <f>C48/C49</f>
        <v>1.225803570441911</v>
      </c>
      <c r="D50" s="581">
        <v>1.2422738082960683</v>
      </c>
      <c r="E50" s="581">
        <v>1.216504968931357</v>
      </c>
      <c r="F50" s="581">
        <v>1.1982152559099029</v>
      </c>
      <c r="G50" s="582">
        <v>1.2016447498347316</v>
      </c>
    </row>
    <row r="51" spans="1:7">
      <c r="A51" s="15"/>
    </row>
    <row r="52" spans="1:7">
      <c r="B52" s="17"/>
    </row>
    <row r="53" spans="1:7" ht="65.25">
      <c r="B53" s="193" t="s">
        <v>235</v>
      </c>
    </row>
  </sheetData>
  <mergeCells count="1">
    <mergeCell ref="D4:G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N70"/>
  <sheetViews>
    <sheetView topLeftCell="A20" zoomScale="55" zoomScaleNormal="55" workbookViewId="0">
      <selection activeCell="E2" sqref="E2"/>
    </sheetView>
  </sheetViews>
  <sheetFormatPr defaultRowHeight="15"/>
  <cols>
    <col min="1" max="1" width="8.85546875" style="332"/>
    <col min="2" max="2" width="69.140625" style="322" customWidth="1"/>
    <col min="3" max="4" width="17" bestFit="1" customWidth="1"/>
    <col min="5" max="5" width="16.85546875" bestFit="1" customWidth="1"/>
    <col min="6" max="8" width="15.140625" style="541" bestFit="1" customWidth="1"/>
    <col min="9" max="9" width="12.5703125" bestFit="1" customWidth="1"/>
  </cols>
  <sheetData>
    <row r="1" spans="1:14" ht="15.75">
      <c r="A1" s="13" t="s">
        <v>97</v>
      </c>
      <c r="B1" s="229" t="str">
        <f>Info!C2</f>
        <v>სს "ბაზისბანკი"</v>
      </c>
      <c r="C1" s="12"/>
      <c r="D1" s="1"/>
      <c r="E1" s="1"/>
      <c r="F1" s="533"/>
      <c r="G1" s="533"/>
    </row>
    <row r="2" spans="1:14" ht="15.75">
      <c r="A2" s="13" t="s">
        <v>98</v>
      </c>
      <c r="B2" s="260">
        <f>'1. key ratios'!B2</f>
        <v>45747</v>
      </c>
      <c r="C2" s="12"/>
      <c r="D2" s="1"/>
      <c r="E2" s="1"/>
      <c r="F2" s="535"/>
      <c r="G2" s="535"/>
      <c r="H2" s="583"/>
    </row>
    <row r="3" spans="1:14" ht="15.75">
      <c r="A3" s="13"/>
      <c r="B3" s="12"/>
      <c r="C3" s="12"/>
      <c r="D3" s="1"/>
      <c r="E3" s="1"/>
      <c r="F3" s="535"/>
      <c r="G3" s="535"/>
      <c r="H3" s="583"/>
    </row>
    <row r="4" spans="1:14" ht="21" customHeight="1">
      <c r="A4" s="700" t="s">
        <v>25</v>
      </c>
      <c r="B4" s="701" t="s">
        <v>493</v>
      </c>
      <c r="C4" s="703" t="s">
        <v>103</v>
      </c>
      <c r="D4" s="703"/>
      <c r="E4" s="703"/>
      <c r="F4" s="704" t="s">
        <v>104</v>
      </c>
      <c r="G4" s="704"/>
      <c r="H4" s="705"/>
    </row>
    <row r="5" spans="1:14" ht="21" customHeight="1">
      <c r="A5" s="700"/>
      <c r="B5" s="702"/>
      <c r="C5" s="313" t="s">
        <v>26</v>
      </c>
      <c r="D5" s="313" t="s">
        <v>77</v>
      </c>
      <c r="E5" s="313" t="s">
        <v>66</v>
      </c>
      <c r="F5" s="584" t="s">
        <v>26</v>
      </c>
      <c r="G5" s="584" t="s">
        <v>77</v>
      </c>
      <c r="H5" s="584" t="s">
        <v>66</v>
      </c>
    </row>
    <row r="6" spans="1:14" ht="26.45" customHeight="1">
      <c r="A6" s="700"/>
      <c r="B6" s="314" t="s">
        <v>84</v>
      </c>
      <c r="C6" s="706"/>
      <c r="D6" s="707"/>
      <c r="E6" s="707"/>
      <c r="F6" s="707"/>
      <c r="G6" s="707"/>
      <c r="H6" s="708"/>
    </row>
    <row r="7" spans="1:14" ht="23.1" customHeight="1">
      <c r="A7" s="509">
        <v>1</v>
      </c>
      <c r="B7" s="510" t="s">
        <v>607</v>
      </c>
      <c r="C7" s="505">
        <f>SUM(C8:C10)</f>
        <v>87914489.291000009</v>
      </c>
      <c r="D7" s="505">
        <f>SUM(D8:D10)</f>
        <v>413008153.28199995</v>
      </c>
      <c r="E7" s="506">
        <f>C7+D7</f>
        <v>500922642.57299995</v>
      </c>
      <c r="F7" s="505">
        <v>50092512.034699999</v>
      </c>
      <c r="G7" s="505">
        <v>343351273.54480004</v>
      </c>
      <c r="H7" s="506">
        <f>F7+G7</f>
        <v>393443785.57950002</v>
      </c>
      <c r="I7" s="522"/>
      <c r="J7" s="522"/>
      <c r="K7" s="522"/>
      <c r="L7" s="522"/>
      <c r="M7" s="522"/>
      <c r="N7" s="522"/>
    </row>
    <row r="8" spans="1:14">
      <c r="A8" s="509">
        <v>1.1000000000000001</v>
      </c>
      <c r="B8" s="511" t="s">
        <v>85</v>
      </c>
      <c r="C8" s="505">
        <v>30344815.649999999</v>
      </c>
      <c r="D8" s="505">
        <v>27143162.849699996</v>
      </c>
      <c r="E8" s="506">
        <f t="shared" ref="E8:E36" si="0">C8+D8</f>
        <v>57487978.499699995</v>
      </c>
      <c r="F8" s="505">
        <v>30378082.850000001</v>
      </c>
      <c r="G8" s="505">
        <v>30302958.201200001</v>
      </c>
      <c r="H8" s="506">
        <f t="shared" ref="H8:H36" si="1">F8+G8</f>
        <v>60681041.051200002</v>
      </c>
      <c r="I8" s="522"/>
      <c r="J8" s="522"/>
      <c r="K8" s="522"/>
      <c r="L8" s="522"/>
      <c r="M8" s="522"/>
      <c r="N8" s="522"/>
    </row>
    <row r="9" spans="1:14">
      <c r="A9" s="509">
        <v>1.2</v>
      </c>
      <c r="B9" s="511" t="s">
        <v>86</v>
      </c>
      <c r="C9" s="505">
        <v>56439773.997700006</v>
      </c>
      <c r="D9" s="505">
        <v>267308932.0183</v>
      </c>
      <c r="E9" s="506">
        <f t="shared" si="0"/>
        <v>323748706.01600003</v>
      </c>
      <c r="F9" s="505">
        <v>18238442.4201</v>
      </c>
      <c r="G9" s="505">
        <v>180193180.95100001</v>
      </c>
      <c r="H9" s="506">
        <f t="shared" si="1"/>
        <v>198431623.37110001</v>
      </c>
      <c r="I9" s="522"/>
      <c r="J9" s="522"/>
      <c r="K9" s="522"/>
      <c r="L9" s="522"/>
      <c r="M9" s="522"/>
      <c r="N9" s="522"/>
    </row>
    <row r="10" spans="1:14">
      <c r="A10" s="509">
        <v>1.3</v>
      </c>
      <c r="B10" s="511" t="s">
        <v>87</v>
      </c>
      <c r="C10" s="505">
        <v>1129899.6432999999</v>
      </c>
      <c r="D10" s="505">
        <v>118556058.414</v>
      </c>
      <c r="E10" s="506">
        <f t="shared" si="0"/>
        <v>119685958.0573</v>
      </c>
      <c r="F10" s="505">
        <v>1475986.7646000001</v>
      </c>
      <c r="G10" s="505">
        <v>132855134.39260001</v>
      </c>
      <c r="H10" s="506">
        <f t="shared" si="1"/>
        <v>134331121.15720001</v>
      </c>
      <c r="I10" s="522"/>
      <c r="J10" s="522"/>
      <c r="K10" s="522"/>
      <c r="L10" s="522"/>
      <c r="M10" s="522"/>
      <c r="N10" s="522"/>
    </row>
    <row r="11" spans="1:14">
      <c r="A11" s="509">
        <v>2</v>
      </c>
      <c r="B11" s="512" t="s">
        <v>494</v>
      </c>
      <c r="C11" s="505"/>
      <c r="D11" s="505"/>
      <c r="E11" s="506">
        <f t="shared" si="0"/>
        <v>0</v>
      </c>
      <c r="F11" s="505"/>
      <c r="G11" s="505"/>
      <c r="H11" s="506">
        <f t="shared" si="1"/>
        <v>0</v>
      </c>
      <c r="I11" s="522"/>
      <c r="J11" s="522"/>
      <c r="K11" s="522"/>
      <c r="L11" s="522"/>
      <c r="M11" s="522"/>
      <c r="N11" s="522"/>
    </row>
    <row r="12" spans="1:14">
      <c r="A12" s="509">
        <v>2.1</v>
      </c>
      <c r="B12" s="513" t="s">
        <v>495</v>
      </c>
      <c r="C12" s="505"/>
      <c r="D12" s="505"/>
      <c r="E12" s="506">
        <f t="shared" si="0"/>
        <v>0</v>
      </c>
      <c r="F12" s="505"/>
      <c r="G12" s="505"/>
      <c r="H12" s="506">
        <f t="shared" si="1"/>
        <v>0</v>
      </c>
      <c r="I12" s="522"/>
      <c r="J12" s="522"/>
      <c r="K12" s="522"/>
      <c r="L12" s="522"/>
      <c r="M12" s="522"/>
      <c r="N12" s="522"/>
    </row>
    <row r="13" spans="1:14" ht="26.45" customHeight="1">
      <c r="A13" s="509">
        <v>3</v>
      </c>
      <c r="B13" s="514" t="s">
        <v>496</v>
      </c>
      <c r="C13" s="505"/>
      <c r="D13" s="505"/>
      <c r="E13" s="506">
        <f t="shared" si="0"/>
        <v>0</v>
      </c>
      <c r="F13" s="505"/>
      <c r="G13" s="505"/>
      <c r="H13" s="506">
        <f t="shared" si="1"/>
        <v>0</v>
      </c>
      <c r="I13" s="522"/>
      <c r="J13" s="522"/>
      <c r="K13" s="522"/>
      <c r="L13" s="522"/>
      <c r="M13" s="522"/>
      <c r="N13" s="522"/>
    </row>
    <row r="14" spans="1:14" ht="26.45" customHeight="1">
      <c r="A14" s="509">
        <v>4</v>
      </c>
      <c r="B14" s="515" t="s">
        <v>497</v>
      </c>
      <c r="C14" s="505"/>
      <c r="D14" s="505"/>
      <c r="E14" s="506">
        <f t="shared" si="0"/>
        <v>0</v>
      </c>
      <c r="F14" s="505"/>
      <c r="G14" s="505"/>
      <c r="H14" s="506">
        <f t="shared" si="1"/>
        <v>0</v>
      </c>
      <c r="I14" s="522"/>
      <c r="J14" s="522"/>
      <c r="K14" s="522"/>
      <c r="L14" s="522"/>
      <c r="M14" s="522"/>
      <c r="N14" s="522"/>
    </row>
    <row r="15" spans="1:14" ht="24.6" customHeight="1">
      <c r="A15" s="509">
        <v>5</v>
      </c>
      <c r="B15" s="515" t="s">
        <v>498</v>
      </c>
      <c r="C15" s="507">
        <f>SUM(C16:C18)</f>
        <v>225924287.93000001</v>
      </c>
      <c r="D15" s="507">
        <f>SUM(D16:D18)</f>
        <v>0</v>
      </c>
      <c r="E15" s="508">
        <f t="shared" si="0"/>
        <v>225924287.93000001</v>
      </c>
      <c r="F15" s="507">
        <v>221506465.19</v>
      </c>
      <c r="G15" s="507">
        <v>0</v>
      </c>
      <c r="H15" s="508">
        <f t="shared" si="1"/>
        <v>221506465.19</v>
      </c>
      <c r="I15" s="522"/>
      <c r="J15" s="522"/>
      <c r="K15" s="522"/>
      <c r="L15" s="522"/>
      <c r="M15" s="522"/>
      <c r="N15" s="522"/>
    </row>
    <row r="16" spans="1:14">
      <c r="A16" s="509">
        <v>5.0999999999999996</v>
      </c>
      <c r="B16" s="516" t="s">
        <v>499</v>
      </c>
      <c r="C16" s="505"/>
      <c r="D16" s="505"/>
      <c r="E16" s="506">
        <f t="shared" si="0"/>
        <v>0</v>
      </c>
      <c r="F16" s="505"/>
      <c r="G16" s="505"/>
      <c r="H16" s="506">
        <f t="shared" si="1"/>
        <v>0</v>
      </c>
      <c r="I16" s="522"/>
      <c r="J16" s="522"/>
      <c r="K16" s="522"/>
      <c r="L16" s="522"/>
      <c r="M16" s="522"/>
      <c r="N16" s="522"/>
    </row>
    <row r="17" spans="1:14">
      <c r="A17" s="509">
        <v>5.2</v>
      </c>
      <c r="B17" s="516" t="s">
        <v>426</v>
      </c>
      <c r="C17" s="505">
        <v>225924287.93000001</v>
      </c>
      <c r="D17" s="505">
        <v>0</v>
      </c>
      <c r="E17" s="506">
        <f t="shared" si="0"/>
        <v>225924287.93000001</v>
      </c>
      <c r="F17" s="505">
        <v>221506465.19</v>
      </c>
      <c r="G17" s="505">
        <v>0</v>
      </c>
      <c r="H17" s="506">
        <f t="shared" si="1"/>
        <v>221506465.19</v>
      </c>
      <c r="I17" s="522"/>
      <c r="J17" s="522"/>
      <c r="K17" s="522"/>
      <c r="L17" s="522"/>
      <c r="M17" s="522"/>
      <c r="N17" s="522"/>
    </row>
    <row r="18" spans="1:14">
      <c r="A18" s="509">
        <v>5.3</v>
      </c>
      <c r="B18" s="516" t="s">
        <v>500</v>
      </c>
      <c r="C18" s="505"/>
      <c r="D18" s="505"/>
      <c r="E18" s="506">
        <f t="shared" si="0"/>
        <v>0</v>
      </c>
      <c r="F18" s="505"/>
      <c r="G18" s="505"/>
      <c r="H18" s="506">
        <f t="shared" si="1"/>
        <v>0</v>
      </c>
      <c r="I18" s="522"/>
      <c r="J18" s="522"/>
      <c r="K18" s="522"/>
      <c r="L18" s="522"/>
      <c r="M18" s="522"/>
      <c r="N18" s="522"/>
    </row>
    <row r="19" spans="1:14">
      <c r="A19" s="509">
        <v>6</v>
      </c>
      <c r="B19" s="514" t="s">
        <v>501</v>
      </c>
      <c r="C19" s="505">
        <f>SUM(C20:C21)</f>
        <v>1672436444.6440001</v>
      </c>
      <c r="D19" s="505">
        <f>SUM(D20:D21)</f>
        <v>1455551925.8000002</v>
      </c>
      <c r="E19" s="506">
        <f t="shared" si="0"/>
        <v>3127988370.4440002</v>
      </c>
      <c r="F19" s="505">
        <v>1437527416.4231999</v>
      </c>
      <c r="G19" s="505">
        <v>1201852787.0700002</v>
      </c>
      <c r="H19" s="506">
        <f t="shared" si="1"/>
        <v>2639380203.4932003</v>
      </c>
      <c r="I19" s="522"/>
      <c r="J19" s="607"/>
      <c r="K19" s="522"/>
      <c r="L19" s="522"/>
      <c r="M19" s="522"/>
      <c r="N19" s="522"/>
    </row>
    <row r="20" spans="1:14">
      <c r="A20" s="509">
        <v>6.1</v>
      </c>
      <c r="B20" s="516" t="s">
        <v>426</v>
      </c>
      <c r="C20" s="505">
        <v>150426893.234</v>
      </c>
      <c r="D20" s="505">
        <v>0</v>
      </c>
      <c r="E20" s="506">
        <f t="shared" si="0"/>
        <v>150426893.234</v>
      </c>
      <c r="F20" s="505">
        <v>148374168.64319998</v>
      </c>
      <c r="G20" s="505">
        <v>0</v>
      </c>
      <c r="H20" s="506">
        <f t="shared" si="1"/>
        <v>148374168.64319998</v>
      </c>
      <c r="I20" s="522"/>
      <c r="J20" s="522"/>
      <c r="K20" s="522"/>
      <c r="L20" s="522"/>
      <c r="M20" s="522"/>
      <c r="N20" s="522"/>
    </row>
    <row r="21" spans="1:14">
      <c r="A21" s="509">
        <v>6.2</v>
      </c>
      <c r="B21" s="516" t="s">
        <v>500</v>
      </c>
      <c r="C21" s="505">
        <v>1522009551.4100001</v>
      </c>
      <c r="D21" s="505">
        <v>1455551925.8000002</v>
      </c>
      <c r="E21" s="506">
        <f t="shared" si="0"/>
        <v>2977561477.21</v>
      </c>
      <c r="F21" s="505">
        <v>1289153247.78</v>
      </c>
      <c r="G21" s="505">
        <v>1201852787.0700002</v>
      </c>
      <c r="H21" s="506">
        <f t="shared" si="1"/>
        <v>2491006034.8500004</v>
      </c>
      <c r="I21" s="522"/>
      <c r="J21" s="522"/>
      <c r="K21" s="522"/>
      <c r="L21" s="522"/>
      <c r="M21" s="522"/>
      <c r="N21" s="522"/>
    </row>
    <row r="22" spans="1:14">
      <c r="A22" s="509">
        <v>7</v>
      </c>
      <c r="B22" s="517" t="s">
        <v>502</v>
      </c>
      <c r="C22" s="505">
        <v>27859354.66</v>
      </c>
      <c r="D22" s="505">
        <v>0</v>
      </c>
      <c r="E22" s="506">
        <f t="shared" si="0"/>
        <v>27859354.66</v>
      </c>
      <c r="F22" s="505">
        <v>27859354.66</v>
      </c>
      <c r="G22" s="505">
        <v>0</v>
      </c>
      <c r="H22" s="506">
        <f t="shared" si="1"/>
        <v>27859354.66</v>
      </c>
      <c r="I22" s="522"/>
      <c r="J22" s="522"/>
      <c r="K22" s="522"/>
      <c r="L22" s="522"/>
      <c r="M22" s="522"/>
      <c r="N22" s="522"/>
    </row>
    <row r="23" spans="1:14" ht="21">
      <c r="A23" s="509">
        <v>8</v>
      </c>
      <c r="B23" s="517" t="s">
        <v>503</v>
      </c>
      <c r="C23" s="505">
        <v>772047.06</v>
      </c>
      <c r="D23" s="505">
        <v>0</v>
      </c>
      <c r="E23" s="506">
        <f t="shared" si="0"/>
        <v>772047.06</v>
      </c>
      <c r="F23" s="505">
        <v>424088.08847110043</v>
      </c>
      <c r="G23" s="505">
        <v>0</v>
      </c>
      <c r="H23" s="506">
        <f t="shared" si="1"/>
        <v>424088.08847110043</v>
      </c>
      <c r="I23" s="522"/>
      <c r="J23" s="522"/>
      <c r="K23" s="522"/>
      <c r="L23" s="522"/>
      <c r="M23" s="522"/>
      <c r="N23" s="522"/>
    </row>
    <row r="24" spans="1:14">
      <c r="A24" s="509">
        <v>9</v>
      </c>
      <c r="B24" s="515" t="s">
        <v>504</v>
      </c>
      <c r="C24" s="505">
        <f>SUM(C25:C26)</f>
        <v>117406523.67999999</v>
      </c>
      <c r="D24" s="505">
        <f>SUM(D25:D26)</f>
        <v>0</v>
      </c>
      <c r="E24" s="506">
        <f t="shared" si="0"/>
        <v>117406523.67999999</v>
      </c>
      <c r="F24" s="505">
        <v>111868226.28</v>
      </c>
      <c r="G24" s="505">
        <v>0</v>
      </c>
      <c r="H24" s="506">
        <f t="shared" si="1"/>
        <v>111868226.28</v>
      </c>
      <c r="I24" s="522"/>
      <c r="J24" s="522"/>
      <c r="K24" s="522"/>
      <c r="L24" s="522"/>
      <c r="M24" s="522"/>
      <c r="N24" s="522"/>
    </row>
    <row r="25" spans="1:14">
      <c r="A25" s="509">
        <v>9.1</v>
      </c>
      <c r="B25" s="518" t="s">
        <v>505</v>
      </c>
      <c r="C25" s="505">
        <v>117406523.67999999</v>
      </c>
      <c r="D25" s="505">
        <v>0</v>
      </c>
      <c r="E25" s="506">
        <f t="shared" si="0"/>
        <v>117406523.67999999</v>
      </c>
      <c r="F25" s="505">
        <v>111868226.28</v>
      </c>
      <c r="G25" s="505">
        <v>0</v>
      </c>
      <c r="H25" s="506">
        <f t="shared" si="1"/>
        <v>111868226.28</v>
      </c>
      <c r="I25" s="522"/>
      <c r="J25" s="522"/>
      <c r="K25" s="522"/>
      <c r="L25" s="522"/>
      <c r="M25" s="522"/>
      <c r="N25" s="522"/>
    </row>
    <row r="26" spans="1:14">
      <c r="A26" s="509">
        <v>9.1999999999999993</v>
      </c>
      <c r="B26" s="518" t="s">
        <v>506</v>
      </c>
      <c r="C26" s="505">
        <v>0</v>
      </c>
      <c r="D26" s="505">
        <v>0</v>
      </c>
      <c r="E26" s="506">
        <f t="shared" si="0"/>
        <v>0</v>
      </c>
      <c r="F26" s="505">
        <v>0</v>
      </c>
      <c r="G26" s="505">
        <v>0</v>
      </c>
      <c r="H26" s="506">
        <f t="shared" si="1"/>
        <v>0</v>
      </c>
      <c r="I26" s="522"/>
      <c r="J26" s="522"/>
      <c r="K26" s="522"/>
      <c r="L26" s="522"/>
      <c r="M26" s="522"/>
      <c r="N26" s="522"/>
    </row>
    <row r="27" spans="1:14">
      <c r="A27" s="509">
        <v>10</v>
      </c>
      <c r="B27" s="515" t="s">
        <v>36</v>
      </c>
      <c r="C27" s="505">
        <f>SUM(C28:C29)</f>
        <v>14442896.469999999</v>
      </c>
      <c r="D27" s="505">
        <f>SUM(D28:D29)</f>
        <v>0</v>
      </c>
      <c r="E27" s="506">
        <f t="shared" si="0"/>
        <v>14442896.469999999</v>
      </c>
      <c r="F27" s="505">
        <v>11886100.23</v>
      </c>
      <c r="G27" s="505">
        <v>0</v>
      </c>
      <c r="H27" s="506">
        <f t="shared" si="1"/>
        <v>11886100.23</v>
      </c>
      <c r="I27" s="522"/>
      <c r="J27" s="522"/>
      <c r="K27" s="522"/>
      <c r="L27" s="522"/>
      <c r="M27" s="522"/>
      <c r="N27" s="522"/>
    </row>
    <row r="28" spans="1:14">
      <c r="A28" s="509">
        <v>10.1</v>
      </c>
      <c r="B28" s="518" t="s">
        <v>507</v>
      </c>
      <c r="C28" s="505"/>
      <c r="D28" s="505"/>
      <c r="E28" s="506">
        <f t="shared" si="0"/>
        <v>0</v>
      </c>
      <c r="F28" s="505">
        <v>0</v>
      </c>
      <c r="G28" s="505">
        <v>0</v>
      </c>
      <c r="H28" s="506">
        <f t="shared" si="1"/>
        <v>0</v>
      </c>
      <c r="I28" s="522"/>
      <c r="J28" s="522"/>
      <c r="K28" s="522"/>
      <c r="L28" s="522"/>
      <c r="M28" s="522"/>
      <c r="N28" s="522"/>
    </row>
    <row r="29" spans="1:14">
      <c r="A29" s="509">
        <v>10.199999999999999</v>
      </c>
      <c r="B29" s="518" t="s">
        <v>508</v>
      </c>
      <c r="C29" s="505">
        <v>14442896.469999999</v>
      </c>
      <c r="D29" s="505">
        <v>0</v>
      </c>
      <c r="E29" s="506">
        <f t="shared" si="0"/>
        <v>14442896.469999999</v>
      </c>
      <c r="F29" s="505">
        <v>11886100.23</v>
      </c>
      <c r="G29" s="505">
        <v>0</v>
      </c>
      <c r="H29" s="506">
        <f t="shared" si="1"/>
        <v>11886100.23</v>
      </c>
      <c r="I29" s="522"/>
      <c r="J29" s="522"/>
      <c r="K29" s="522"/>
      <c r="L29" s="522"/>
      <c r="M29" s="522"/>
      <c r="N29" s="522"/>
    </row>
    <row r="30" spans="1:14">
      <c r="A30" s="509">
        <v>11</v>
      </c>
      <c r="B30" s="515" t="s">
        <v>509</v>
      </c>
      <c r="C30" s="505">
        <f>SUM(C31:C32)</f>
        <v>4127099.27</v>
      </c>
      <c r="D30" s="505">
        <f>SUM(D31:D32)</f>
        <v>0</v>
      </c>
      <c r="E30" s="506">
        <f t="shared" si="0"/>
        <v>4127099.27</v>
      </c>
      <c r="F30" s="505">
        <v>47695.35</v>
      </c>
      <c r="G30" s="505">
        <v>0</v>
      </c>
      <c r="H30" s="506">
        <f t="shared" si="1"/>
        <v>47695.35</v>
      </c>
      <c r="I30" s="522"/>
      <c r="J30" s="522"/>
      <c r="K30" s="522"/>
      <c r="L30" s="522"/>
      <c r="M30" s="522"/>
      <c r="N30" s="522"/>
    </row>
    <row r="31" spans="1:14">
      <c r="A31" s="509">
        <v>11.1</v>
      </c>
      <c r="B31" s="518" t="s">
        <v>510</v>
      </c>
      <c r="C31" s="505">
        <v>4127099.27</v>
      </c>
      <c r="D31" s="505">
        <v>0</v>
      </c>
      <c r="E31" s="506">
        <f t="shared" si="0"/>
        <v>4127099.27</v>
      </c>
      <c r="F31" s="505">
        <v>47695.35</v>
      </c>
      <c r="G31" s="505">
        <v>0</v>
      </c>
      <c r="H31" s="506">
        <f t="shared" si="1"/>
        <v>47695.35</v>
      </c>
      <c r="I31" s="522"/>
      <c r="J31" s="522"/>
      <c r="K31" s="522"/>
      <c r="L31" s="522"/>
      <c r="M31" s="522"/>
      <c r="N31" s="522"/>
    </row>
    <row r="32" spans="1:14">
      <c r="A32" s="509">
        <v>11.2</v>
      </c>
      <c r="B32" s="518" t="s">
        <v>511</v>
      </c>
      <c r="C32" s="505">
        <v>0</v>
      </c>
      <c r="D32" s="505">
        <v>0</v>
      </c>
      <c r="E32" s="506">
        <f t="shared" si="0"/>
        <v>0</v>
      </c>
      <c r="F32" s="505">
        <v>0</v>
      </c>
      <c r="G32" s="505">
        <v>0</v>
      </c>
      <c r="H32" s="506">
        <f t="shared" si="1"/>
        <v>0</v>
      </c>
      <c r="I32" s="522"/>
      <c r="J32" s="522"/>
      <c r="K32" s="522"/>
      <c r="L32" s="522"/>
      <c r="M32" s="522"/>
      <c r="N32" s="522"/>
    </row>
    <row r="33" spans="1:14">
      <c r="A33" s="509">
        <v>13</v>
      </c>
      <c r="B33" s="515" t="s">
        <v>88</v>
      </c>
      <c r="C33" s="505">
        <v>42214002.999999985</v>
      </c>
      <c r="D33" s="505">
        <v>4475657.12</v>
      </c>
      <c r="E33" s="506">
        <f t="shared" si="0"/>
        <v>46689660.119999982</v>
      </c>
      <c r="F33" s="505">
        <v>32685623.331528902</v>
      </c>
      <c r="G33" s="505">
        <v>3006965.68</v>
      </c>
      <c r="H33" s="506">
        <f t="shared" si="1"/>
        <v>35692589.011528902</v>
      </c>
      <c r="I33" s="522"/>
      <c r="J33" s="522"/>
      <c r="K33" s="522"/>
      <c r="L33" s="522"/>
      <c r="M33" s="522"/>
      <c r="N33" s="522"/>
    </row>
    <row r="34" spans="1:14">
      <c r="A34" s="509">
        <v>13.1</v>
      </c>
      <c r="B34" s="519" t="s">
        <v>512</v>
      </c>
      <c r="C34" s="505">
        <v>26584670.260000002</v>
      </c>
      <c r="D34" s="505">
        <v>0</v>
      </c>
      <c r="E34" s="506">
        <f t="shared" si="0"/>
        <v>26584670.260000002</v>
      </c>
      <c r="F34" s="505">
        <v>19129893.351528898</v>
      </c>
      <c r="G34" s="505">
        <v>0</v>
      </c>
      <c r="H34" s="506">
        <f t="shared" si="1"/>
        <v>19129893.351528898</v>
      </c>
      <c r="I34" s="522"/>
      <c r="J34" s="522"/>
      <c r="K34" s="522"/>
      <c r="L34" s="522"/>
      <c r="M34" s="522"/>
      <c r="N34" s="522"/>
    </row>
    <row r="35" spans="1:14">
      <c r="A35" s="509">
        <v>13.2</v>
      </c>
      <c r="B35" s="519" t="s">
        <v>513</v>
      </c>
      <c r="C35" s="505"/>
      <c r="D35" s="505"/>
      <c r="E35" s="506">
        <f t="shared" si="0"/>
        <v>0</v>
      </c>
      <c r="F35" s="505"/>
      <c r="G35" s="505"/>
      <c r="H35" s="506">
        <f t="shared" si="1"/>
        <v>0</v>
      </c>
      <c r="I35" s="522"/>
      <c r="J35" s="522"/>
      <c r="K35" s="522"/>
      <c r="L35" s="522"/>
      <c r="M35" s="522"/>
      <c r="N35" s="522"/>
    </row>
    <row r="36" spans="1:14">
      <c r="A36" s="324">
        <v>14</v>
      </c>
      <c r="B36" s="316" t="s">
        <v>514</v>
      </c>
      <c r="C36" s="505">
        <f>SUM(C7,C11,C13,C14,C15,C19,C22,C23,C24,C27,C30,C33)</f>
        <v>2193097146.0050001</v>
      </c>
      <c r="D36" s="505">
        <f>SUM(D7,D11,D13,D14,D15,D19,D22,D23,D24,D27,D30,D33)</f>
        <v>1873035736.2020001</v>
      </c>
      <c r="E36" s="506">
        <f t="shared" si="0"/>
        <v>4066132882.2070003</v>
      </c>
      <c r="F36" s="505">
        <v>1893897481.5878999</v>
      </c>
      <c r="G36" s="505">
        <v>1548211026.2948003</v>
      </c>
      <c r="H36" s="506">
        <f t="shared" si="1"/>
        <v>3442108507.8827</v>
      </c>
      <c r="I36" s="522"/>
      <c r="J36" s="607"/>
      <c r="K36" s="522"/>
      <c r="L36" s="522"/>
      <c r="M36" s="522"/>
      <c r="N36" s="522"/>
    </row>
    <row r="37" spans="1:14" ht="22.5" customHeight="1">
      <c r="A37" s="324"/>
      <c r="B37" s="317" t="s">
        <v>93</v>
      </c>
      <c r="C37" s="694"/>
      <c r="D37" s="695"/>
      <c r="E37" s="695"/>
      <c r="F37" s="695"/>
      <c r="G37" s="695"/>
      <c r="H37" s="696"/>
      <c r="I37" s="522"/>
      <c r="J37" s="522"/>
      <c r="K37" s="522"/>
      <c r="L37" s="522"/>
      <c r="M37" s="522"/>
      <c r="N37" s="522"/>
    </row>
    <row r="38" spans="1:14">
      <c r="A38" s="324">
        <v>15</v>
      </c>
      <c r="B38" s="318" t="s">
        <v>515</v>
      </c>
      <c r="C38" s="520">
        <v>400000</v>
      </c>
      <c r="D38" s="520">
        <v>0</v>
      </c>
      <c r="E38" s="521">
        <f>C38+D38</f>
        <v>400000</v>
      </c>
      <c r="F38" s="520">
        <v>213348.6</v>
      </c>
      <c r="G38" s="520">
        <v>0</v>
      </c>
      <c r="H38" s="521">
        <f>F38+G38</f>
        <v>213348.6</v>
      </c>
      <c r="I38" s="522"/>
      <c r="J38" s="522"/>
      <c r="K38" s="522"/>
      <c r="L38" s="522"/>
      <c r="M38" s="522"/>
      <c r="N38" s="522"/>
    </row>
    <row r="39" spans="1:14">
      <c r="A39" s="324">
        <v>15.1</v>
      </c>
      <c r="B39" s="513" t="s">
        <v>495</v>
      </c>
      <c r="C39" s="520">
        <v>400000</v>
      </c>
      <c r="D39" s="520">
        <v>0</v>
      </c>
      <c r="E39" s="521">
        <f t="shared" ref="E39:E53" si="2">C39+D39</f>
        <v>400000</v>
      </c>
      <c r="F39" s="520">
        <v>213348.6</v>
      </c>
      <c r="G39" s="520">
        <v>0</v>
      </c>
      <c r="H39" s="521">
        <f t="shared" ref="H39:H53" si="3">F39+G39</f>
        <v>213348.6</v>
      </c>
      <c r="I39" s="522"/>
      <c r="J39" s="522"/>
      <c r="K39" s="522"/>
      <c r="L39" s="522"/>
      <c r="M39" s="522"/>
      <c r="N39" s="522"/>
    </row>
    <row r="40" spans="1:14" ht="24" customHeight="1">
      <c r="A40" s="324">
        <v>16</v>
      </c>
      <c r="B40" s="517" t="s">
        <v>516</v>
      </c>
      <c r="C40" s="520"/>
      <c r="D40" s="520"/>
      <c r="E40" s="521">
        <f t="shared" si="2"/>
        <v>0</v>
      </c>
      <c r="F40" s="520">
        <v>0</v>
      </c>
      <c r="G40" s="520">
        <v>0</v>
      </c>
      <c r="H40" s="521">
        <f t="shared" si="3"/>
        <v>0</v>
      </c>
      <c r="I40" s="522"/>
      <c r="J40" s="522"/>
      <c r="K40" s="522"/>
      <c r="L40" s="522"/>
      <c r="M40" s="522"/>
      <c r="N40" s="522"/>
    </row>
    <row r="41" spans="1:14" ht="21">
      <c r="A41" s="324">
        <v>17</v>
      </c>
      <c r="B41" s="517" t="s">
        <v>517</v>
      </c>
      <c r="C41" s="520">
        <f>SUM(C42:C45)</f>
        <v>1503740795.3906994</v>
      </c>
      <c r="D41" s="520">
        <f>SUM(D42:D45)</f>
        <v>1732206078.3617082</v>
      </c>
      <c r="E41" s="521">
        <f t="shared" si="2"/>
        <v>3235946873.7524076</v>
      </c>
      <c r="F41" s="520">
        <v>1320705754.9517</v>
      </c>
      <c r="G41" s="520">
        <v>1421456820.9516025</v>
      </c>
      <c r="H41" s="521">
        <f t="shared" si="3"/>
        <v>2742162575.9033022</v>
      </c>
      <c r="I41" s="522"/>
      <c r="J41" s="522"/>
      <c r="K41" s="522"/>
      <c r="L41" s="522"/>
      <c r="M41" s="522"/>
      <c r="N41" s="522"/>
    </row>
    <row r="42" spans="1:14">
      <c r="A42" s="324">
        <v>17.100000000000001</v>
      </c>
      <c r="B42" s="610" t="s">
        <v>518</v>
      </c>
      <c r="C42" s="520">
        <v>1395260094.9299994</v>
      </c>
      <c r="D42" s="520">
        <v>1238205671.5160079</v>
      </c>
      <c r="E42" s="521">
        <f t="shared" si="2"/>
        <v>2633465766.4460073</v>
      </c>
      <c r="F42" s="520">
        <v>1126584498.49</v>
      </c>
      <c r="G42" s="520">
        <v>1082821767.5433023</v>
      </c>
      <c r="H42" s="521">
        <f t="shared" si="3"/>
        <v>2209406266.0333023</v>
      </c>
      <c r="I42" s="522"/>
      <c r="J42" s="522"/>
      <c r="K42" s="522"/>
      <c r="L42" s="522"/>
      <c r="M42" s="522"/>
      <c r="N42" s="522"/>
    </row>
    <row r="43" spans="1:14">
      <c r="A43" s="324">
        <v>17.2</v>
      </c>
      <c r="B43" s="511" t="s">
        <v>89</v>
      </c>
      <c r="C43" s="520">
        <v>106731956.2207</v>
      </c>
      <c r="D43" s="520">
        <v>426696699.27569997</v>
      </c>
      <c r="E43" s="521">
        <f t="shared" si="2"/>
        <v>533428655.4964</v>
      </c>
      <c r="F43" s="520">
        <v>192048765.18169999</v>
      </c>
      <c r="G43" s="520">
        <v>325083753.25830001</v>
      </c>
      <c r="H43" s="521">
        <f t="shared" si="3"/>
        <v>517132518.44</v>
      </c>
      <c r="I43" s="522"/>
      <c r="J43" s="522"/>
      <c r="K43" s="522"/>
      <c r="L43" s="522"/>
      <c r="M43" s="522"/>
      <c r="N43" s="522"/>
    </row>
    <row r="44" spans="1:14">
      <c r="A44" s="324">
        <v>17.3</v>
      </c>
      <c r="B44" s="610" t="s">
        <v>519</v>
      </c>
      <c r="C44" s="520">
        <v>0</v>
      </c>
      <c r="D44" s="520">
        <v>55897943.650000006</v>
      </c>
      <c r="E44" s="521">
        <f t="shared" si="2"/>
        <v>55897943.650000006</v>
      </c>
      <c r="F44" s="520">
        <v>0</v>
      </c>
      <c r="G44" s="520">
        <v>0</v>
      </c>
      <c r="H44" s="521">
        <f t="shared" si="3"/>
        <v>0</v>
      </c>
      <c r="I44" s="522"/>
      <c r="J44" s="522"/>
      <c r="K44" s="522"/>
      <c r="L44" s="522"/>
      <c r="M44" s="522"/>
      <c r="N44" s="522"/>
    </row>
    <row r="45" spans="1:14">
      <c r="A45" s="324">
        <v>17.399999999999999</v>
      </c>
      <c r="B45" s="610" t="s">
        <v>520</v>
      </c>
      <c r="C45" s="520">
        <v>1748744.2400000002</v>
      </c>
      <c r="D45" s="520">
        <v>11405763.92</v>
      </c>
      <c r="E45" s="521">
        <f t="shared" si="2"/>
        <v>13154508.16</v>
      </c>
      <c r="F45" s="520">
        <v>2072491.28</v>
      </c>
      <c r="G45" s="520">
        <v>13551300.15</v>
      </c>
      <c r="H45" s="521">
        <f t="shared" si="3"/>
        <v>15623791.43</v>
      </c>
      <c r="I45" s="522"/>
      <c r="J45" s="522"/>
      <c r="K45" s="522"/>
      <c r="L45" s="522"/>
      <c r="M45" s="522"/>
      <c r="N45" s="522"/>
    </row>
    <row r="46" spans="1:14">
      <c r="A46" s="324">
        <v>18</v>
      </c>
      <c r="B46" s="515" t="s">
        <v>521</v>
      </c>
      <c r="C46" s="520">
        <v>1720423.29</v>
      </c>
      <c r="D46" s="520">
        <v>471358.77999999997</v>
      </c>
      <c r="E46" s="521">
        <f t="shared" si="2"/>
        <v>2191782.0699999998</v>
      </c>
      <c r="F46" s="520">
        <v>1138588.8500000001</v>
      </c>
      <c r="G46" s="520">
        <v>313230.33</v>
      </c>
      <c r="H46" s="521">
        <f t="shared" si="3"/>
        <v>1451819.1800000002</v>
      </c>
      <c r="I46" s="522"/>
      <c r="J46" s="522"/>
      <c r="K46" s="522"/>
      <c r="L46" s="522"/>
      <c r="M46" s="522"/>
      <c r="N46" s="522"/>
    </row>
    <row r="47" spans="1:14">
      <c r="A47" s="324">
        <v>19</v>
      </c>
      <c r="B47" s="515" t="s">
        <v>522</v>
      </c>
      <c r="C47" s="520">
        <f>SUM(C48:C49)</f>
        <v>4535764.17</v>
      </c>
      <c r="D47" s="520">
        <f>SUM(D48:D49)</f>
        <v>0</v>
      </c>
      <c r="E47" s="521">
        <f t="shared" si="2"/>
        <v>4535764.17</v>
      </c>
      <c r="F47" s="520">
        <v>4107501.16</v>
      </c>
      <c r="G47" s="520">
        <v>0</v>
      </c>
      <c r="H47" s="521">
        <f t="shared" si="3"/>
        <v>4107501.16</v>
      </c>
      <c r="I47" s="522"/>
      <c r="J47" s="522"/>
      <c r="K47" s="522"/>
      <c r="L47" s="522"/>
      <c r="M47" s="522"/>
      <c r="N47" s="522"/>
    </row>
    <row r="48" spans="1:14">
      <c r="A48" s="324">
        <v>19.100000000000001</v>
      </c>
      <c r="B48" s="525" t="s">
        <v>523</v>
      </c>
      <c r="C48" s="520">
        <v>4753183.24</v>
      </c>
      <c r="D48" s="520">
        <v>0</v>
      </c>
      <c r="E48" s="521">
        <f t="shared" si="2"/>
        <v>4753183.24</v>
      </c>
      <c r="F48" s="520">
        <v>1906957.98</v>
      </c>
      <c r="G48" s="520">
        <v>0</v>
      </c>
      <c r="H48" s="521">
        <f t="shared" si="3"/>
        <v>1906957.98</v>
      </c>
      <c r="I48" s="522"/>
      <c r="J48" s="522"/>
      <c r="K48" s="522"/>
      <c r="L48" s="522"/>
      <c r="M48" s="522"/>
      <c r="N48" s="522"/>
    </row>
    <row r="49" spans="1:14">
      <c r="A49" s="324">
        <v>19.2</v>
      </c>
      <c r="B49" s="525" t="s">
        <v>524</v>
      </c>
      <c r="C49" s="520">
        <v>-217419.07</v>
      </c>
      <c r="D49" s="520">
        <v>0</v>
      </c>
      <c r="E49" s="521">
        <f t="shared" si="2"/>
        <v>-217419.07</v>
      </c>
      <c r="F49" s="520">
        <v>2200543.1800000002</v>
      </c>
      <c r="G49" s="520">
        <v>0</v>
      </c>
      <c r="H49" s="521">
        <f t="shared" si="3"/>
        <v>2200543.1800000002</v>
      </c>
      <c r="I49" s="522"/>
      <c r="J49" s="522"/>
      <c r="K49" s="522"/>
      <c r="L49" s="522"/>
      <c r="M49" s="522"/>
      <c r="N49" s="522"/>
    </row>
    <row r="50" spans="1:14">
      <c r="A50" s="324">
        <v>20</v>
      </c>
      <c r="B50" s="453" t="s">
        <v>90</v>
      </c>
      <c r="C50" s="520">
        <v>0</v>
      </c>
      <c r="D50" s="520">
        <v>164027481.25</v>
      </c>
      <c r="E50" s="521">
        <f t="shared" si="2"/>
        <v>164027481.25</v>
      </c>
      <c r="F50" s="520">
        <v>0</v>
      </c>
      <c r="G50" s="520">
        <v>115214939.14</v>
      </c>
      <c r="H50" s="521">
        <f t="shared" si="3"/>
        <v>115214939.14</v>
      </c>
      <c r="I50" s="522"/>
      <c r="J50" s="522"/>
      <c r="K50" s="522"/>
      <c r="L50" s="522"/>
      <c r="M50" s="522"/>
      <c r="N50" s="522"/>
    </row>
    <row r="51" spans="1:14">
      <c r="A51" s="324">
        <v>21</v>
      </c>
      <c r="B51" s="512" t="s">
        <v>78</v>
      </c>
      <c r="C51" s="520">
        <v>25397575.310000002</v>
      </c>
      <c r="D51" s="520">
        <v>6288774.5</v>
      </c>
      <c r="E51" s="521">
        <f t="shared" si="2"/>
        <v>31686349.810000002</v>
      </c>
      <c r="F51" s="520">
        <v>22958773.780000001</v>
      </c>
      <c r="G51" s="520">
        <v>8323336.3399999999</v>
      </c>
      <c r="H51" s="521">
        <f t="shared" si="3"/>
        <v>31282110.120000001</v>
      </c>
      <c r="I51" s="522"/>
      <c r="J51" s="522"/>
      <c r="K51" s="522"/>
      <c r="L51" s="522"/>
      <c r="M51" s="522"/>
      <c r="N51" s="522"/>
    </row>
    <row r="52" spans="1:14">
      <c r="A52" s="324">
        <v>21.1</v>
      </c>
      <c r="B52" s="511" t="s">
        <v>525</v>
      </c>
      <c r="C52" s="520"/>
      <c r="D52" s="520"/>
      <c r="E52" s="521">
        <f t="shared" si="2"/>
        <v>0</v>
      </c>
      <c r="F52" s="520">
        <v>0</v>
      </c>
      <c r="G52" s="520">
        <v>0</v>
      </c>
      <c r="H52" s="521">
        <f t="shared" si="3"/>
        <v>0</v>
      </c>
      <c r="I52" s="522"/>
      <c r="J52" s="522"/>
      <c r="K52" s="522"/>
      <c r="L52" s="522"/>
      <c r="M52" s="522"/>
      <c r="N52" s="522"/>
    </row>
    <row r="53" spans="1:14">
      <c r="A53" s="324">
        <v>22</v>
      </c>
      <c r="B53" s="453" t="s">
        <v>526</v>
      </c>
      <c r="C53" s="520">
        <f>SUM(C38,C40,C41,C46,C47,C50,C51)</f>
        <v>1535794558.1606994</v>
      </c>
      <c r="D53" s="520">
        <f>SUM(D38,D40,D41,D46,D47,D50,D51)</f>
        <v>1902993692.8917081</v>
      </c>
      <c r="E53" s="521">
        <f t="shared" si="2"/>
        <v>3438788251.0524073</v>
      </c>
      <c r="F53" s="520">
        <v>1349123967.3416998</v>
      </c>
      <c r="G53" s="520">
        <v>1545308326.7616024</v>
      </c>
      <c r="H53" s="521">
        <f t="shared" si="3"/>
        <v>2894432294.103302</v>
      </c>
      <c r="I53" s="522"/>
      <c r="J53" s="522"/>
      <c r="K53" s="522"/>
      <c r="L53" s="522"/>
      <c r="M53" s="522"/>
      <c r="N53" s="522"/>
    </row>
    <row r="54" spans="1:14" ht="24" customHeight="1">
      <c r="A54" s="324"/>
      <c r="B54" s="319" t="s">
        <v>527</v>
      </c>
      <c r="C54" s="697"/>
      <c r="D54" s="698"/>
      <c r="E54" s="698"/>
      <c r="F54" s="698"/>
      <c r="G54" s="698"/>
      <c r="H54" s="699"/>
      <c r="I54" s="522"/>
      <c r="J54" s="522"/>
      <c r="K54" s="522"/>
      <c r="L54" s="522"/>
      <c r="M54" s="522"/>
      <c r="N54" s="522"/>
    </row>
    <row r="55" spans="1:14">
      <c r="A55" s="324">
        <v>23</v>
      </c>
      <c r="B55" s="453" t="s">
        <v>711</v>
      </c>
      <c r="C55" s="520">
        <v>18212575</v>
      </c>
      <c r="D55" s="520">
        <v>0</v>
      </c>
      <c r="E55" s="521">
        <f>C55+D55</f>
        <v>18212575</v>
      </c>
      <c r="F55" s="520">
        <v>18199416</v>
      </c>
      <c r="G55" s="520">
        <v>0</v>
      </c>
      <c r="H55" s="521">
        <f>F55+G55</f>
        <v>18199416</v>
      </c>
      <c r="I55" s="522"/>
      <c r="J55" s="522"/>
      <c r="K55" s="522"/>
      <c r="L55" s="522"/>
      <c r="M55" s="522"/>
      <c r="N55" s="522"/>
    </row>
    <row r="56" spans="1:14">
      <c r="A56" s="324">
        <v>24</v>
      </c>
      <c r="B56" s="453" t="s">
        <v>528</v>
      </c>
      <c r="C56" s="520">
        <v>0</v>
      </c>
      <c r="D56" s="520">
        <v>0</v>
      </c>
      <c r="E56" s="521">
        <f t="shared" ref="E56:E69" si="4">C56+D56</f>
        <v>0</v>
      </c>
      <c r="F56" s="520">
        <v>0</v>
      </c>
      <c r="G56" s="520">
        <v>0</v>
      </c>
      <c r="H56" s="521">
        <f t="shared" ref="H56:H69" si="5">F56+G56</f>
        <v>0</v>
      </c>
      <c r="I56" s="522"/>
      <c r="J56" s="522"/>
      <c r="K56" s="522"/>
      <c r="L56" s="522"/>
      <c r="M56" s="522"/>
      <c r="N56" s="522"/>
    </row>
    <row r="57" spans="1:14">
      <c r="A57" s="324">
        <v>25</v>
      </c>
      <c r="B57" s="453" t="s">
        <v>91</v>
      </c>
      <c r="C57" s="520">
        <v>130405755.95</v>
      </c>
      <c r="D57" s="520">
        <v>0</v>
      </c>
      <c r="E57" s="521">
        <f t="shared" si="4"/>
        <v>130405755.95</v>
      </c>
      <c r="F57" s="520">
        <v>130071526.56999999</v>
      </c>
      <c r="G57" s="520">
        <v>0</v>
      </c>
      <c r="H57" s="521">
        <f t="shared" si="5"/>
        <v>130071526.56999999</v>
      </c>
      <c r="I57" s="522"/>
      <c r="J57" s="522"/>
      <c r="K57" s="522"/>
      <c r="L57" s="522"/>
      <c r="M57" s="522"/>
      <c r="N57" s="522"/>
    </row>
    <row r="58" spans="1:14">
      <c r="A58" s="324">
        <v>26</v>
      </c>
      <c r="B58" s="515" t="s">
        <v>529</v>
      </c>
      <c r="C58" s="520"/>
      <c r="D58" s="520">
        <v>0</v>
      </c>
      <c r="E58" s="521">
        <f t="shared" si="4"/>
        <v>0</v>
      </c>
      <c r="F58" s="520">
        <v>0</v>
      </c>
      <c r="G58" s="520">
        <v>0</v>
      </c>
      <c r="H58" s="521">
        <f t="shared" si="5"/>
        <v>0</v>
      </c>
      <c r="I58" s="522"/>
      <c r="J58" s="522"/>
      <c r="K58" s="522"/>
      <c r="L58" s="522"/>
      <c r="M58" s="522"/>
      <c r="N58" s="522"/>
    </row>
    <row r="59" spans="1:14" ht="21">
      <c r="A59" s="324">
        <v>27</v>
      </c>
      <c r="B59" s="515" t="s">
        <v>530</v>
      </c>
      <c r="C59" s="520">
        <f>SUM(C60:C61)</f>
        <v>0</v>
      </c>
      <c r="D59" s="520">
        <v>0</v>
      </c>
      <c r="E59" s="521">
        <f t="shared" si="4"/>
        <v>0</v>
      </c>
      <c r="F59" s="520"/>
      <c r="G59" s="520">
        <v>0</v>
      </c>
      <c r="H59" s="521">
        <f t="shared" si="5"/>
        <v>0</v>
      </c>
      <c r="I59" s="522"/>
      <c r="J59" s="522"/>
      <c r="K59" s="522"/>
      <c r="L59" s="522"/>
      <c r="M59" s="522"/>
      <c r="N59" s="522"/>
    </row>
    <row r="60" spans="1:14">
      <c r="A60" s="324">
        <v>27.1</v>
      </c>
      <c r="B60" s="525" t="s">
        <v>531</v>
      </c>
      <c r="C60" s="520"/>
      <c r="D60" s="520">
        <v>0</v>
      </c>
      <c r="E60" s="521">
        <f t="shared" si="4"/>
        <v>0</v>
      </c>
      <c r="F60" s="520">
        <v>0</v>
      </c>
      <c r="G60" s="520"/>
      <c r="H60" s="521">
        <f t="shared" si="5"/>
        <v>0</v>
      </c>
      <c r="I60" s="522"/>
      <c r="J60" s="522"/>
      <c r="K60" s="522"/>
      <c r="L60" s="522"/>
      <c r="M60" s="522"/>
      <c r="N60" s="522"/>
    </row>
    <row r="61" spans="1:14">
      <c r="A61" s="324">
        <v>27.2</v>
      </c>
      <c r="B61" s="610" t="s">
        <v>532</v>
      </c>
      <c r="C61" s="520"/>
      <c r="D61" s="520">
        <v>0</v>
      </c>
      <c r="E61" s="521">
        <f t="shared" si="4"/>
        <v>0</v>
      </c>
      <c r="F61" s="520"/>
      <c r="G61" s="520"/>
      <c r="H61" s="521">
        <f t="shared" si="5"/>
        <v>0</v>
      </c>
      <c r="I61" s="522"/>
      <c r="J61" s="522"/>
      <c r="K61" s="522"/>
      <c r="L61" s="522"/>
      <c r="M61" s="522"/>
      <c r="N61" s="522"/>
    </row>
    <row r="62" spans="1:14">
      <c r="A62" s="324">
        <v>28</v>
      </c>
      <c r="B62" s="512" t="s">
        <v>533</v>
      </c>
      <c r="C62" s="520"/>
      <c r="D62" s="520">
        <v>0</v>
      </c>
      <c r="E62" s="521">
        <f t="shared" si="4"/>
        <v>0</v>
      </c>
      <c r="F62" s="520">
        <v>0</v>
      </c>
      <c r="G62" s="520">
        <v>0</v>
      </c>
      <c r="H62" s="521">
        <f t="shared" si="5"/>
        <v>0</v>
      </c>
      <c r="I62" s="522"/>
      <c r="J62" s="522"/>
      <c r="K62" s="522"/>
      <c r="L62" s="522"/>
      <c r="M62" s="522"/>
      <c r="N62" s="522"/>
    </row>
    <row r="63" spans="1:14">
      <c r="A63" s="324">
        <v>29</v>
      </c>
      <c r="B63" s="515" t="s">
        <v>534</v>
      </c>
      <c r="C63" s="520">
        <f>SUM(C64:C66)</f>
        <v>14332286.77</v>
      </c>
      <c r="D63" s="520">
        <v>0</v>
      </c>
      <c r="E63" s="521">
        <f t="shared" si="4"/>
        <v>14332286.77</v>
      </c>
      <c r="F63" s="520">
        <v>12239247.780000001</v>
      </c>
      <c r="G63" s="520">
        <v>0</v>
      </c>
      <c r="H63" s="521">
        <f t="shared" si="5"/>
        <v>12239247.780000001</v>
      </c>
      <c r="I63" s="522"/>
      <c r="J63" s="522"/>
      <c r="K63" s="522"/>
      <c r="L63" s="522"/>
      <c r="M63" s="522"/>
      <c r="N63" s="522"/>
    </row>
    <row r="64" spans="1:14">
      <c r="A64" s="324">
        <v>29.1</v>
      </c>
      <c r="B64" s="516" t="s">
        <v>535</v>
      </c>
      <c r="C64" s="520">
        <v>14362002.5</v>
      </c>
      <c r="D64" s="520">
        <v>0</v>
      </c>
      <c r="E64" s="521">
        <f t="shared" si="4"/>
        <v>14362002.5</v>
      </c>
      <c r="F64" s="520">
        <v>10870260.66</v>
      </c>
      <c r="G64" s="520"/>
      <c r="H64" s="521">
        <f t="shared" si="5"/>
        <v>10870260.66</v>
      </c>
      <c r="I64" s="522"/>
      <c r="J64" s="522"/>
      <c r="K64" s="522"/>
      <c r="L64" s="522"/>
      <c r="M64" s="522"/>
      <c r="N64" s="522"/>
    </row>
    <row r="65" spans="1:14" ht="24.95" customHeight="1">
      <c r="A65" s="324">
        <v>29.2</v>
      </c>
      <c r="B65" s="525" t="s">
        <v>536</v>
      </c>
      <c r="C65" s="520"/>
      <c r="D65" s="520">
        <v>0</v>
      </c>
      <c r="E65" s="521">
        <f t="shared" si="4"/>
        <v>0</v>
      </c>
      <c r="F65" s="520"/>
      <c r="G65" s="520"/>
      <c r="H65" s="521">
        <f t="shared" si="5"/>
        <v>0</v>
      </c>
      <c r="I65" s="522"/>
      <c r="J65" s="522"/>
      <c r="K65" s="522"/>
      <c r="L65" s="522"/>
      <c r="M65" s="522"/>
      <c r="N65" s="522"/>
    </row>
    <row r="66" spans="1:14" ht="22.5" customHeight="1">
      <c r="A66" s="324">
        <v>29.3</v>
      </c>
      <c r="B66" s="518" t="s">
        <v>537</v>
      </c>
      <c r="C66" s="520">
        <v>-29715.730000000447</v>
      </c>
      <c r="D66" s="520">
        <v>0</v>
      </c>
      <c r="E66" s="521">
        <f t="shared" si="4"/>
        <v>-29715.730000000447</v>
      </c>
      <c r="F66" s="520">
        <v>1368987.12</v>
      </c>
      <c r="G66" s="520"/>
      <c r="H66" s="521">
        <f t="shared" si="5"/>
        <v>1368987.12</v>
      </c>
      <c r="I66" s="522"/>
      <c r="J66" s="522"/>
      <c r="K66" s="522"/>
      <c r="L66" s="522"/>
      <c r="M66" s="522"/>
      <c r="N66" s="522"/>
    </row>
    <row r="67" spans="1:14">
      <c r="A67" s="324">
        <v>30</v>
      </c>
      <c r="B67" s="515" t="s">
        <v>92</v>
      </c>
      <c r="C67" s="520">
        <v>464394013.63</v>
      </c>
      <c r="D67" s="520">
        <v>0</v>
      </c>
      <c r="E67" s="521">
        <f t="shared" si="4"/>
        <v>464394013.63</v>
      </c>
      <c r="F67" s="520">
        <v>387166023.43000001</v>
      </c>
      <c r="G67" s="520"/>
      <c r="H67" s="521">
        <f t="shared" si="5"/>
        <v>387166023.43000001</v>
      </c>
      <c r="I67" s="522"/>
      <c r="J67" s="522"/>
      <c r="K67" s="522"/>
      <c r="L67" s="522"/>
      <c r="M67" s="522"/>
      <c r="N67" s="522"/>
    </row>
    <row r="68" spans="1:14">
      <c r="A68" s="324">
        <v>31</v>
      </c>
      <c r="B68" s="320" t="s">
        <v>538</v>
      </c>
      <c r="C68" s="520">
        <f>SUM(C55,C56,C57,C58,C59,C62,C63,C67)</f>
        <v>627344631.35000002</v>
      </c>
      <c r="D68" s="520">
        <f>SUM(D55,D56,D57,D58,D59,D62,D63,D67)</f>
        <v>0</v>
      </c>
      <c r="E68" s="521">
        <f t="shared" si="4"/>
        <v>627344631.35000002</v>
      </c>
      <c r="F68" s="520">
        <f>SUM(F55,F56,F57,F58,F59,F62,F63,F67)</f>
        <v>547676213.77999997</v>
      </c>
      <c r="G68" s="520">
        <f>SUM(G55,G56,G57,G58,G59,G62,G63,G67)</f>
        <v>0</v>
      </c>
      <c r="H68" s="521">
        <f t="shared" si="5"/>
        <v>547676213.77999997</v>
      </c>
      <c r="I68" s="522"/>
      <c r="J68" s="522"/>
      <c r="K68" s="522"/>
      <c r="L68" s="522"/>
      <c r="M68" s="522"/>
      <c r="N68" s="522"/>
    </row>
    <row r="69" spans="1:14">
      <c r="A69" s="324">
        <v>32</v>
      </c>
      <c r="B69" s="321" t="s">
        <v>539</v>
      </c>
      <c r="C69" s="520">
        <f>SUM(C53,C68)</f>
        <v>2163139189.5106993</v>
      </c>
      <c r="D69" s="520">
        <f>SUM(D53,D68)</f>
        <v>1902993692.8917081</v>
      </c>
      <c r="E69" s="521">
        <f t="shared" si="4"/>
        <v>4066132882.4024076</v>
      </c>
      <c r="F69" s="520">
        <f>SUM(F53,F68)</f>
        <v>1896800181.1216998</v>
      </c>
      <c r="G69" s="520">
        <f>SUM(G53,G68)</f>
        <v>1545308326.7616024</v>
      </c>
      <c r="H69" s="521">
        <f t="shared" si="5"/>
        <v>3442108507.8833022</v>
      </c>
      <c r="I69" s="522"/>
      <c r="J69" s="522"/>
      <c r="K69" s="522"/>
      <c r="L69" s="522"/>
      <c r="M69" s="522"/>
      <c r="N69" s="522"/>
    </row>
    <row r="70" spans="1:14">
      <c r="E70" s="522"/>
    </row>
  </sheetData>
  <mergeCells count="7">
    <mergeCell ref="C37:H37"/>
    <mergeCell ref="C54:H54"/>
    <mergeCell ref="A4:A6"/>
    <mergeCell ref="B4:B5"/>
    <mergeCell ref="C4:E4"/>
    <mergeCell ref="F4:H4"/>
    <mergeCell ref="C6:H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zoomScale="80" zoomScaleNormal="80" workbookViewId="0">
      <selection activeCell="O21" sqref="O21"/>
    </sheetView>
  </sheetViews>
  <sheetFormatPr defaultRowHeight="15"/>
  <cols>
    <col min="2" max="2" width="66.5703125" customWidth="1"/>
    <col min="3" max="5" width="17.85546875" customWidth="1"/>
    <col min="6" max="8" width="17.85546875" style="541" customWidth="1"/>
  </cols>
  <sheetData>
    <row r="1" spans="1:14" ht="15.75">
      <c r="A1" s="13" t="s">
        <v>97</v>
      </c>
      <c r="B1" s="229" t="str">
        <f>Info!C2</f>
        <v>სს "ბაზისბანკი"</v>
      </c>
      <c r="C1" s="12"/>
      <c r="D1" s="1"/>
      <c r="E1" s="1"/>
      <c r="F1" s="533"/>
      <c r="G1" s="533"/>
    </row>
    <row r="2" spans="1:14" ht="15.75">
      <c r="A2" s="13" t="s">
        <v>98</v>
      </c>
      <c r="B2" s="260">
        <f>'1. key ratios'!B2</f>
        <v>45747</v>
      </c>
      <c r="C2" s="12"/>
      <c r="D2" s="1"/>
      <c r="E2" s="1"/>
      <c r="F2" s="535"/>
      <c r="G2" s="535"/>
      <c r="H2" s="583"/>
    </row>
    <row r="3" spans="1:14" ht="15.75">
      <c r="A3" s="13"/>
      <c r="B3" s="12"/>
      <c r="C3" s="12"/>
      <c r="D3" s="1"/>
      <c r="E3" s="1"/>
      <c r="F3" s="535"/>
      <c r="G3" s="535"/>
      <c r="H3" s="583"/>
    </row>
    <row r="4" spans="1:14">
      <c r="A4" s="711" t="s">
        <v>25</v>
      </c>
      <c r="B4" s="709" t="s">
        <v>155</v>
      </c>
      <c r="C4" s="703" t="s">
        <v>103</v>
      </c>
      <c r="D4" s="703"/>
      <c r="E4" s="703"/>
      <c r="F4" s="704" t="s">
        <v>104</v>
      </c>
      <c r="G4" s="704"/>
      <c r="H4" s="705"/>
    </row>
    <row r="5" spans="1:14" ht="15.6" customHeight="1">
      <c r="A5" s="712"/>
      <c r="B5" s="710"/>
      <c r="C5" s="323" t="s">
        <v>26</v>
      </c>
      <c r="D5" s="323" t="s">
        <v>77</v>
      </c>
      <c r="E5" s="323" t="s">
        <v>66</v>
      </c>
      <c r="F5" s="536" t="s">
        <v>26</v>
      </c>
      <c r="G5" s="536" t="s">
        <v>77</v>
      </c>
      <c r="H5" s="536" t="s">
        <v>66</v>
      </c>
    </row>
    <row r="6" spans="1:14">
      <c r="A6" s="333">
        <v>1</v>
      </c>
      <c r="B6" s="524" t="s">
        <v>540</v>
      </c>
      <c r="C6" s="520">
        <f>SUM(C7:C12)</f>
        <v>59260874.300000004</v>
      </c>
      <c r="D6" s="520">
        <f>SUM(D7:D12)</f>
        <v>36543805.860000007</v>
      </c>
      <c r="E6" s="521">
        <f>C6+D6</f>
        <v>95804680.160000011</v>
      </c>
      <c r="F6" s="520">
        <v>55931784.069999993</v>
      </c>
      <c r="G6" s="520">
        <v>30913824.380000003</v>
      </c>
      <c r="H6" s="521">
        <f>F6+G6</f>
        <v>86845608.449999988</v>
      </c>
      <c r="L6" s="522"/>
      <c r="M6" s="522"/>
      <c r="N6" s="522"/>
    </row>
    <row r="7" spans="1:14">
      <c r="A7" s="333">
        <v>1.1000000000000001</v>
      </c>
      <c r="B7" s="525" t="s">
        <v>494</v>
      </c>
      <c r="C7" s="520"/>
      <c r="D7" s="520"/>
      <c r="E7" s="521">
        <f t="shared" ref="E7:E45" si="0">C7+D7</f>
        <v>0</v>
      </c>
      <c r="F7" s="520">
        <v>0</v>
      </c>
      <c r="G7" s="520">
        <v>0</v>
      </c>
      <c r="H7" s="521">
        <f t="shared" ref="H7:H44" si="1">F7+G7</f>
        <v>0</v>
      </c>
      <c r="L7" s="522"/>
      <c r="M7" s="522"/>
      <c r="N7" s="522"/>
    </row>
    <row r="8" spans="1:14" ht="21">
      <c r="A8" s="333">
        <v>1.2</v>
      </c>
      <c r="B8" s="525" t="s">
        <v>541</v>
      </c>
      <c r="C8" s="520"/>
      <c r="D8" s="520"/>
      <c r="E8" s="521">
        <f t="shared" si="0"/>
        <v>0</v>
      </c>
      <c r="F8" s="520">
        <v>0</v>
      </c>
      <c r="G8" s="520">
        <v>0</v>
      </c>
      <c r="H8" s="521">
        <f t="shared" si="1"/>
        <v>0</v>
      </c>
      <c r="L8" s="522"/>
      <c r="M8" s="522"/>
      <c r="N8" s="522"/>
    </row>
    <row r="9" spans="1:14" ht="21.6" customHeight="1">
      <c r="A9" s="333">
        <v>1.3</v>
      </c>
      <c r="B9" s="525" t="s">
        <v>542</v>
      </c>
      <c r="C9" s="520"/>
      <c r="D9" s="520"/>
      <c r="E9" s="521">
        <f t="shared" si="0"/>
        <v>0</v>
      </c>
      <c r="F9" s="520">
        <v>0</v>
      </c>
      <c r="G9" s="520">
        <v>0</v>
      </c>
      <c r="H9" s="521">
        <f t="shared" si="1"/>
        <v>0</v>
      </c>
      <c r="L9" s="522"/>
      <c r="M9" s="522"/>
      <c r="N9" s="522"/>
    </row>
    <row r="10" spans="1:14" ht="21">
      <c r="A10" s="333">
        <v>1.4</v>
      </c>
      <c r="B10" s="525" t="s">
        <v>498</v>
      </c>
      <c r="C10" s="520">
        <v>4854951.49</v>
      </c>
      <c r="D10" s="520">
        <v>0</v>
      </c>
      <c r="E10" s="521">
        <f t="shared" si="0"/>
        <v>4854951.49</v>
      </c>
      <c r="F10" s="520">
        <v>5756972.1299999999</v>
      </c>
      <c r="G10" s="520">
        <v>0</v>
      </c>
      <c r="H10" s="521">
        <f t="shared" si="1"/>
        <v>5756972.1299999999</v>
      </c>
      <c r="L10" s="522"/>
      <c r="M10" s="522"/>
      <c r="N10" s="522"/>
    </row>
    <row r="11" spans="1:14">
      <c r="A11" s="333">
        <v>1.5</v>
      </c>
      <c r="B11" s="525" t="s">
        <v>501</v>
      </c>
      <c r="C11" s="520">
        <v>54405922.810000002</v>
      </c>
      <c r="D11" s="520">
        <v>36543805.860000007</v>
      </c>
      <c r="E11" s="521">
        <f t="shared" si="0"/>
        <v>90949728.670000017</v>
      </c>
      <c r="F11" s="520">
        <v>50174811.93999999</v>
      </c>
      <c r="G11" s="520">
        <v>30913824.380000003</v>
      </c>
      <c r="H11" s="521">
        <f t="shared" si="1"/>
        <v>81088636.319999993</v>
      </c>
      <c r="L11" s="522"/>
      <c r="M11" s="522"/>
      <c r="N11" s="522"/>
    </row>
    <row r="12" spans="1:14">
      <c r="A12" s="333">
        <v>1.6</v>
      </c>
      <c r="B12" s="525" t="s">
        <v>88</v>
      </c>
      <c r="C12" s="520"/>
      <c r="D12" s="520"/>
      <c r="E12" s="521">
        <f t="shared" si="0"/>
        <v>0</v>
      </c>
      <c r="F12" s="520">
        <v>0</v>
      </c>
      <c r="G12" s="520">
        <v>0</v>
      </c>
      <c r="H12" s="521">
        <f t="shared" si="1"/>
        <v>0</v>
      </c>
      <c r="L12" s="522"/>
      <c r="M12" s="522"/>
      <c r="N12" s="522"/>
    </row>
    <row r="13" spans="1:14">
      <c r="A13" s="333">
        <v>2</v>
      </c>
      <c r="B13" s="524" t="s">
        <v>543</v>
      </c>
      <c r="C13" s="520">
        <f>SUM(C14:C17)</f>
        <v>-32633034.180000003</v>
      </c>
      <c r="D13" s="520">
        <f>SUM(D14:D17)</f>
        <v>-21901502.030000001</v>
      </c>
      <c r="E13" s="521">
        <f t="shared" si="0"/>
        <v>-54534536.210000008</v>
      </c>
      <c r="F13" s="520">
        <v>-33051422.319999997</v>
      </c>
      <c r="G13" s="520">
        <v>-16115141.08</v>
      </c>
      <c r="H13" s="521">
        <f t="shared" si="1"/>
        <v>-49166563.399999999</v>
      </c>
      <c r="L13" s="522"/>
      <c r="M13" s="522"/>
      <c r="N13" s="522"/>
    </row>
    <row r="14" spans="1:14">
      <c r="A14" s="333">
        <v>2.1</v>
      </c>
      <c r="B14" s="525" t="s">
        <v>544</v>
      </c>
      <c r="C14" s="520"/>
      <c r="D14" s="520"/>
      <c r="E14" s="521">
        <f t="shared" si="0"/>
        <v>0</v>
      </c>
      <c r="F14" s="520"/>
      <c r="G14" s="520"/>
      <c r="H14" s="521">
        <f t="shared" si="1"/>
        <v>0</v>
      </c>
      <c r="L14" s="522"/>
      <c r="M14" s="522"/>
      <c r="N14" s="522"/>
    </row>
    <row r="15" spans="1:14" ht="24.6" customHeight="1">
      <c r="A15" s="333">
        <v>2.2000000000000002</v>
      </c>
      <c r="B15" s="525" t="s">
        <v>545</v>
      </c>
      <c r="C15" s="520"/>
      <c r="D15" s="520"/>
      <c r="E15" s="521">
        <f t="shared" si="0"/>
        <v>0</v>
      </c>
      <c r="F15" s="520"/>
      <c r="G15" s="520"/>
      <c r="H15" s="521">
        <f t="shared" si="1"/>
        <v>0</v>
      </c>
      <c r="L15" s="522"/>
      <c r="M15" s="522"/>
      <c r="N15" s="522"/>
    </row>
    <row r="16" spans="1:14" ht="20.45" customHeight="1">
      <c r="A16" s="333">
        <v>2.2999999999999998</v>
      </c>
      <c r="B16" s="525" t="s">
        <v>546</v>
      </c>
      <c r="C16" s="520">
        <v>-32633034.180000003</v>
      </c>
      <c r="D16" s="520">
        <v>-21901502.030000001</v>
      </c>
      <c r="E16" s="521">
        <f t="shared" si="0"/>
        <v>-54534536.210000008</v>
      </c>
      <c r="F16" s="520">
        <v>-33051422.319999997</v>
      </c>
      <c r="G16" s="520">
        <v>-16115141.08</v>
      </c>
      <c r="H16" s="521">
        <f t="shared" si="1"/>
        <v>-49166563.399999999</v>
      </c>
      <c r="L16" s="522"/>
      <c r="M16" s="522"/>
      <c r="N16" s="522"/>
    </row>
    <row r="17" spans="1:14">
      <c r="A17" s="333">
        <v>2.4</v>
      </c>
      <c r="B17" s="525" t="s">
        <v>547</v>
      </c>
      <c r="C17" s="520"/>
      <c r="D17" s="520"/>
      <c r="E17" s="521">
        <f t="shared" si="0"/>
        <v>0</v>
      </c>
      <c r="F17" s="520">
        <v>0</v>
      </c>
      <c r="G17" s="520">
        <v>0</v>
      </c>
      <c r="H17" s="521">
        <f t="shared" si="1"/>
        <v>0</v>
      </c>
      <c r="L17" s="522"/>
      <c r="M17" s="522"/>
      <c r="N17" s="522"/>
    </row>
    <row r="18" spans="1:14">
      <c r="A18" s="333">
        <v>3</v>
      </c>
      <c r="B18" s="524" t="s">
        <v>548</v>
      </c>
      <c r="C18" s="520"/>
      <c r="D18" s="520"/>
      <c r="E18" s="521">
        <f t="shared" si="0"/>
        <v>0</v>
      </c>
      <c r="F18" s="520">
        <v>0</v>
      </c>
      <c r="G18" s="520">
        <v>0</v>
      </c>
      <c r="H18" s="521">
        <f t="shared" si="1"/>
        <v>0</v>
      </c>
      <c r="L18" s="522"/>
      <c r="M18" s="522"/>
      <c r="N18" s="522"/>
    </row>
    <row r="19" spans="1:14">
      <c r="A19" s="333">
        <v>4</v>
      </c>
      <c r="B19" s="524" t="s">
        <v>549</v>
      </c>
      <c r="C19" s="520">
        <v>4578453.66</v>
      </c>
      <c r="D19" s="520">
        <v>1929755.47</v>
      </c>
      <c r="E19" s="521">
        <f t="shared" si="0"/>
        <v>6508209.1299999999</v>
      </c>
      <c r="F19" s="520">
        <v>3115991.94</v>
      </c>
      <c r="G19" s="520">
        <v>928879.69000000006</v>
      </c>
      <c r="H19" s="521">
        <f t="shared" si="1"/>
        <v>4044871.63</v>
      </c>
      <c r="L19" s="522"/>
      <c r="M19" s="522"/>
      <c r="N19" s="522"/>
    </row>
    <row r="20" spans="1:14">
      <c r="A20" s="333">
        <v>5</v>
      </c>
      <c r="B20" s="524" t="s">
        <v>550</v>
      </c>
      <c r="C20" s="520">
        <v>-479014.66</v>
      </c>
      <c r="D20" s="520">
        <v>-1403469.18</v>
      </c>
      <c r="E20" s="521">
        <f t="shared" si="0"/>
        <v>-1882483.8399999999</v>
      </c>
      <c r="F20" s="520">
        <v>-459132.68</v>
      </c>
      <c r="G20" s="520">
        <v>-1427537.3699999999</v>
      </c>
      <c r="H20" s="521">
        <f t="shared" si="1"/>
        <v>-1886670.0499999998</v>
      </c>
      <c r="L20" s="522"/>
      <c r="M20" s="522"/>
      <c r="N20" s="522"/>
    </row>
    <row r="21" spans="1:14" ht="38.450000000000003" customHeight="1">
      <c r="A21" s="333">
        <v>6</v>
      </c>
      <c r="B21" s="524" t="s">
        <v>551</v>
      </c>
      <c r="C21" s="608"/>
      <c r="D21" s="520"/>
      <c r="E21" s="521">
        <f t="shared" si="0"/>
        <v>0</v>
      </c>
      <c r="F21" s="520">
        <v>62017.47</v>
      </c>
      <c r="G21" s="520">
        <v>6271.3</v>
      </c>
      <c r="H21" s="521">
        <f t="shared" si="1"/>
        <v>68288.77</v>
      </c>
      <c r="L21" s="522"/>
      <c r="M21" s="522"/>
      <c r="N21" s="522"/>
    </row>
    <row r="22" spans="1:14" ht="27.6" customHeight="1">
      <c r="A22" s="333">
        <v>7</v>
      </c>
      <c r="B22" s="524" t="s">
        <v>552</v>
      </c>
      <c r="C22" s="608">
        <v>840784.15</v>
      </c>
      <c r="D22" s="520">
        <v>0</v>
      </c>
      <c r="E22" s="521">
        <f t="shared" si="0"/>
        <v>840784.15</v>
      </c>
      <c r="F22" s="520">
        <v>-213348.6</v>
      </c>
      <c r="G22" s="520">
        <v>0</v>
      </c>
      <c r="H22" s="521">
        <f t="shared" si="1"/>
        <v>-213348.6</v>
      </c>
      <c r="L22" s="522"/>
      <c r="M22" s="522"/>
      <c r="N22" s="522"/>
    </row>
    <row r="23" spans="1:14" ht="36.950000000000003" customHeight="1">
      <c r="A23" s="333">
        <v>8</v>
      </c>
      <c r="B23" s="526" t="s">
        <v>553</v>
      </c>
      <c r="C23" s="608"/>
      <c r="D23" s="520"/>
      <c r="E23" s="521">
        <f t="shared" si="0"/>
        <v>0</v>
      </c>
      <c r="F23" s="520">
        <v>0</v>
      </c>
      <c r="G23" s="520">
        <v>0</v>
      </c>
      <c r="H23" s="521">
        <f t="shared" si="1"/>
        <v>0</v>
      </c>
      <c r="L23" s="522"/>
      <c r="M23" s="522"/>
      <c r="N23" s="522"/>
    </row>
    <row r="24" spans="1:14" ht="34.5" customHeight="1">
      <c r="A24" s="333">
        <v>9</v>
      </c>
      <c r="B24" s="526" t="s">
        <v>554</v>
      </c>
      <c r="C24" s="520"/>
      <c r="D24" s="520"/>
      <c r="E24" s="521">
        <f t="shared" si="0"/>
        <v>0</v>
      </c>
      <c r="F24" s="520">
        <v>0</v>
      </c>
      <c r="G24" s="520">
        <v>0</v>
      </c>
      <c r="H24" s="521">
        <f t="shared" si="1"/>
        <v>0</v>
      </c>
      <c r="L24" s="522"/>
      <c r="M24" s="522"/>
      <c r="N24" s="522"/>
    </row>
    <row r="25" spans="1:14">
      <c r="A25" s="333">
        <v>10</v>
      </c>
      <c r="B25" s="524" t="s">
        <v>555</v>
      </c>
      <c r="C25" s="520">
        <v>2644653.0999999996</v>
      </c>
      <c r="D25" s="520">
        <v>0</v>
      </c>
      <c r="E25" s="521">
        <f t="shared" si="0"/>
        <v>2644653.0999999996</v>
      </c>
      <c r="F25" s="520">
        <v>2948960.5000000005</v>
      </c>
      <c r="G25" s="520">
        <v>0</v>
      </c>
      <c r="H25" s="521">
        <f t="shared" si="1"/>
        <v>2948960.5000000005</v>
      </c>
      <c r="L25" s="522"/>
      <c r="M25" s="522"/>
      <c r="N25" s="522"/>
    </row>
    <row r="26" spans="1:14" ht="27" customHeight="1">
      <c r="A26" s="333">
        <v>11</v>
      </c>
      <c r="B26" s="527" t="s">
        <v>556</v>
      </c>
      <c r="C26" s="520">
        <v>193247.84999999998</v>
      </c>
      <c r="D26" s="520">
        <v>0</v>
      </c>
      <c r="E26" s="521">
        <f t="shared" si="0"/>
        <v>193247.84999999998</v>
      </c>
      <c r="F26" s="520">
        <v>500</v>
      </c>
      <c r="G26" s="520">
        <v>0</v>
      </c>
      <c r="H26" s="521">
        <f t="shared" si="1"/>
        <v>500</v>
      </c>
      <c r="L26" s="522"/>
      <c r="M26" s="522"/>
      <c r="N26" s="522"/>
    </row>
    <row r="27" spans="1:14">
      <c r="A27" s="333">
        <v>12</v>
      </c>
      <c r="B27" s="524" t="s">
        <v>557</v>
      </c>
      <c r="C27" s="520">
        <v>217319.32</v>
      </c>
      <c r="D27" s="520">
        <v>270808.22000000003</v>
      </c>
      <c r="E27" s="521">
        <f t="shared" si="0"/>
        <v>488127.54000000004</v>
      </c>
      <c r="F27" s="520">
        <v>178626.84</v>
      </c>
      <c r="G27" s="520">
        <v>97116.58</v>
      </c>
      <c r="H27" s="521">
        <f t="shared" si="1"/>
        <v>275743.42</v>
      </c>
      <c r="L27" s="522"/>
      <c r="M27" s="522"/>
      <c r="N27" s="522"/>
    </row>
    <row r="28" spans="1:14">
      <c r="A28" s="333">
        <v>13</v>
      </c>
      <c r="B28" s="524" t="s">
        <v>558</v>
      </c>
      <c r="C28" s="520">
        <v>-4239869.42</v>
      </c>
      <c r="D28" s="520">
        <v>-61651.14</v>
      </c>
      <c r="E28" s="521">
        <f t="shared" si="0"/>
        <v>-4301520.5599999996</v>
      </c>
      <c r="F28" s="520">
        <v>-4350356.93</v>
      </c>
      <c r="G28" s="520">
        <v>-42271.94</v>
      </c>
      <c r="H28" s="521">
        <f t="shared" si="1"/>
        <v>-4392628.87</v>
      </c>
      <c r="L28" s="522"/>
      <c r="M28" s="522"/>
      <c r="N28" s="522"/>
    </row>
    <row r="29" spans="1:14">
      <c r="A29" s="333">
        <v>14</v>
      </c>
      <c r="B29" s="524" t="s">
        <v>559</v>
      </c>
      <c r="C29" s="520">
        <f>SUM(C30:C31)</f>
        <v>-14770211.880000001</v>
      </c>
      <c r="D29" s="520">
        <f>SUM(D30:D31)</f>
        <v>-192325.25</v>
      </c>
      <c r="E29" s="521">
        <f t="shared" si="0"/>
        <v>-14962537.130000001</v>
      </c>
      <c r="F29" s="520">
        <v>-14751021.250000002</v>
      </c>
      <c r="G29" s="520">
        <v>-318249.15000000002</v>
      </c>
      <c r="H29" s="521">
        <f t="shared" si="1"/>
        <v>-15069270.400000002</v>
      </c>
      <c r="L29" s="522"/>
      <c r="M29" s="522"/>
      <c r="N29" s="522"/>
    </row>
    <row r="30" spans="1:14">
      <c r="A30" s="333">
        <v>14.1</v>
      </c>
      <c r="B30" s="518" t="s">
        <v>560</v>
      </c>
      <c r="C30" s="520">
        <v>-13652525.32</v>
      </c>
      <c r="D30" s="520">
        <v>0</v>
      </c>
      <c r="E30" s="521">
        <f t="shared" si="0"/>
        <v>-13652525.32</v>
      </c>
      <c r="F30" s="520">
        <v>-13034214.100000001</v>
      </c>
      <c r="G30" s="520">
        <v>-2707.25</v>
      </c>
      <c r="H30" s="521">
        <f t="shared" si="1"/>
        <v>-13036921.350000001</v>
      </c>
      <c r="L30" s="522"/>
      <c r="M30" s="522"/>
      <c r="N30" s="522"/>
    </row>
    <row r="31" spans="1:14">
      <c r="A31" s="333">
        <v>14.2</v>
      </c>
      <c r="B31" s="518" t="s">
        <v>561</v>
      </c>
      <c r="C31" s="520">
        <v>-1117686.56</v>
      </c>
      <c r="D31" s="520">
        <v>-192325.25</v>
      </c>
      <c r="E31" s="521">
        <f t="shared" si="0"/>
        <v>-1310011.81</v>
      </c>
      <c r="F31" s="520">
        <v>-1716807.15</v>
      </c>
      <c r="G31" s="520">
        <v>-315541.90000000002</v>
      </c>
      <c r="H31" s="521">
        <f t="shared" si="1"/>
        <v>-2032349.0499999998</v>
      </c>
      <c r="L31" s="522"/>
      <c r="M31" s="522"/>
      <c r="N31" s="522"/>
    </row>
    <row r="32" spans="1:14">
      <c r="A32" s="333">
        <v>15</v>
      </c>
      <c r="B32" s="528" t="s">
        <v>562</v>
      </c>
      <c r="C32" s="520">
        <v>-2553176.1800000002</v>
      </c>
      <c r="D32" s="520">
        <v>0</v>
      </c>
      <c r="E32" s="521">
        <f t="shared" si="0"/>
        <v>-2553176.1800000002</v>
      </c>
      <c r="F32" s="520">
        <v>-2650447.46</v>
      </c>
      <c r="G32" s="520">
        <v>0</v>
      </c>
      <c r="H32" s="521">
        <f t="shared" si="1"/>
        <v>-2650447.46</v>
      </c>
      <c r="L32" s="522"/>
      <c r="M32" s="522"/>
      <c r="N32" s="522"/>
    </row>
    <row r="33" spans="1:14" ht="22.5" customHeight="1">
      <c r="A33" s="333">
        <v>16</v>
      </c>
      <c r="B33" s="515" t="s">
        <v>563</v>
      </c>
      <c r="C33" s="520"/>
      <c r="D33" s="520"/>
      <c r="E33" s="521">
        <f t="shared" si="0"/>
        <v>0</v>
      </c>
      <c r="F33" s="520"/>
      <c r="G33" s="520"/>
      <c r="H33" s="521">
        <f t="shared" si="1"/>
        <v>0</v>
      </c>
      <c r="L33" s="522"/>
      <c r="M33" s="522"/>
      <c r="N33" s="522"/>
    </row>
    <row r="34" spans="1:14">
      <c r="A34" s="333">
        <v>17</v>
      </c>
      <c r="B34" s="524" t="s">
        <v>564</v>
      </c>
      <c r="C34" s="520">
        <f>SUM(C35:C36)</f>
        <v>-199356.95</v>
      </c>
      <c r="D34" s="520">
        <f>SUM(D35:D36)</f>
        <v>77513.789999999994</v>
      </c>
      <c r="E34" s="521">
        <f t="shared" si="0"/>
        <v>-121843.16000000002</v>
      </c>
      <c r="F34" s="520">
        <v>198591.62</v>
      </c>
      <c r="G34" s="520">
        <v>-383410.14</v>
      </c>
      <c r="H34" s="521">
        <f t="shared" si="1"/>
        <v>-184818.52000000002</v>
      </c>
      <c r="L34" s="522"/>
      <c r="M34" s="522"/>
      <c r="N34" s="522"/>
    </row>
    <row r="35" spans="1:14">
      <c r="A35" s="333">
        <v>17.100000000000001</v>
      </c>
      <c r="B35" s="518" t="s">
        <v>565</v>
      </c>
      <c r="C35" s="520">
        <v>-199356.95</v>
      </c>
      <c r="D35" s="520">
        <v>77513.789999999994</v>
      </c>
      <c r="E35" s="521">
        <f t="shared" si="0"/>
        <v>-121843.16000000002</v>
      </c>
      <c r="F35" s="520">
        <v>193211.86</v>
      </c>
      <c r="G35" s="520">
        <v>10399.530000000001</v>
      </c>
      <c r="H35" s="521">
        <f t="shared" si="1"/>
        <v>203611.38999999998</v>
      </c>
      <c r="L35" s="522"/>
      <c r="M35" s="522"/>
      <c r="N35" s="522"/>
    </row>
    <row r="36" spans="1:14">
      <c r="A36" s="333">
        <v>17.2</v>
      </c>
      <c r="B36" s="518" t="s">
        <v>566</v>
      </c>
      <c r="C36" s="520">
        <v>0</v>
      </c>
      <c r="D36" s="520">
        <v>0</v>
      </c>
      <c r="E36" s="521">
        <f t="shared" si="0"/>
        <v>0</v>
      </c>
      <c r="F36" s="520">
        <v>5379.7599999999948</v>
      </c>
      <c r="G36" s="520">
        <v>-393809.67000000004</v>
      </c>
      <c r="H36" s="521">
        <f t="shared" si="1"/>
        <v>-388429.91000000003</v>
      </c>
      <c r="L36" s="522"/>
      <c r="M36" s="522"/>
      <c r="N36" s="522"/>
    </row>
    <row r="37" spans="1:14" ht="41.45" customHeight="1">
      <c r="A37" s="333">
        <v>18</v>
      </c>
      <c r="B37" s="529" t="s">
        <v>567</v>
      </c>
      <c r="C37" s="520">
        <f>SUM(C38:C39)</f>
        <v>-471644.51999999996</v>
      </c>
      <c r="D37" s="520">
        <f>SUM(D38:D39)</f>
        <v>-823239.4800000001</v>
      </c>
      <c r="E37" s="521">
        <f t="shared" si="0"/>
        <v>-1294884</v>
      </c>
      <c r="F37" s="520">
        <v>-533785.29</v>
      </c>
      <c r="G37" s="585">
        <v>-453112.61000000004</v>
      </c>
      <c r="H37" s="521">
        <f t="shared" si="1"/>
        <v>-986897.90000000014</v>
      </c>
      <c r="L37" s="522"/>
      <c r="M37" s="522"/>
      <c r="N37" s="522"/>
    </row>
    <row r="38" spans="1:14" ht="21">
      <c r="A38" s="333">
        <v>18.100000000000001</v>
      </c>
      <c r="B38" s="525" t="s">
        <v>568</v>
      </c>
      <c r="C38" s="520">
        <v>0</v>
      </c>
      <c r="D38" s="520"/>
      <c r="E38" s="521">
        <f t="shared" si="0"/>
        <v>0</v>
      </c>
      <c r="F38" s="520"/>
      <c r="G38" s="520"/>
      <c r="H38" s="521">
        <f t="shared" si="1"/>
        <v>0</v>
      </c>
      <c r="L38" s="522"/>
      <c r="M38" s="522"/>
      <c r="N38" s="522"/>
    </row>
    <row r="39" spans="1:14">
      <c r="A39" s="333">
        <v>18.2</v>
      </c>
      <c r="B39" s="525" t="s">
        <v>569</v>
      </c>
      <c r="C39" s="520">
        <v>-471644.51999999996</v>
      </c>
      <c r="D39" s="520">
        <v>-823239.4800000001</v>
      </c>
      <c r="E39" s="521">
        <f t="shared" si="0"/>
        <v>-1294884</v>
      </c>
      <c r="F39" s="520">
        <v>-533785.29</v>
      </c>
      <c r="G39" s="520">
        <v>-453112.61000000004</v>
      </c>
      <c r="H39" s="521">
        <f t="shared" si="1"/>
        <v>-986897.90000000014</v>
      </c>
      <c r="L39" s="522"/>
      <c r="M39" s="522"/>
      <c r="N39" s="522"/>
    </row>
    <row r="40" spans="1:14" ht="24.6" customHeight="1">
      <c r="A40" s="333">
        <v>19</v>
      </c>
      <c r="B40" s="529" t="s">
        <v>570</v>
      </c>
      <c r="C40" s="520"/>
      <c r="D40" s="520"/>
      <c r="E40" s="521">
        <f t="shared" si="0"/>
        <v>0</v>
      </c>
      <c r="F40" s="520"/>
      <c r="G40" s="520"/>
      <c r="H40" s="521">
        <f t="shared" si="1"/>
        <v>0</v>
      </c>
      <c r="L40" s="522"/>
      <c r="M40" s="522"/>
      <c r="N40" s="522"/>
    </row>
    <row r="41" spans="1:14" ht="24.95" customHeight="1">
      <c r="A41" s="333">
        <v>20</v>
      </c>
      <c r="B41" s="529" t="s">
        <v>571</v>
      </c>
      <c r="C41" s="520">
        <v>1711.13</v>
      </c>
      <c r="D41" s="520"/>
      <c r="E41" s="521">
        <f t="shared" si="0"/>
        <v>1711.13</v>
      </c>
      <c r="F41" s="520">
        <v>11305.62</v>
      </c>
      <c r="G41" s="520">
        <v>0</v>
      </c>
      <c r="H41" s="521">
        <f t="shared" si="1"/>
        <v>11305.62</v>
      </c>
      <c r="L41" s="522"/>
      <c r="M41" s="522"/>
      <c r="N41" s="522"/>
    </row>
    <row r="42" spans="1:14" ht="33" customHeight="1">
      <c r="A42" s="333">
        <v>21</v>
      </c>
      <c r="B42" s="530" t="s">
        <v>572</v>
      </c>
      <c r="C42" s="520"/>
      <c r="D42" s="520"/>
      <c r="E42" s="521">
        <f t="shared" si="0"/>
        <v>0</v>
      </c>
      <c r="F42" s="520"/>
      <c r="G42" s="520"/>
      <c r="H42" s="521">
        <f t="shared" si="1"/>
        <v>0</v>
      </c>
      <c r="L42" s="522"/>
      <c r="M42" s="522"/>
      <c r="N42" s="522"/>
    </row>
    <row r="43" spans="1:14">
      <c r="A43" s="333">
        <v>22</v>
      </c>
      <c r="B43" s="531" t="s">
        <v>573</v>
      </c>
      <c r="C43" s="520">
        <f>SUM(C6,C13,C18,C19,C20,C21,C22,C23,C24,C25,C26,C27,C28,C29,C32,C33,C34,C37,C40,C41,C42)</f>
        <v>12390735.719999999</v>
      </c>
      <c r="D43" s="520">
        <f>SUM(D6,D13,D18,D19,D20,D21,D22,D23,D24,D25,D26,D27,D28,D29,D32,D33,D34,D37,D40,D41,D42)</f>
        <v>14439696.260000005</v>
      </c>
      <c r="E43" s="521">
        <f t="shared" si="0"/>
        <v>26830431.980000004</v>
      </c>
      <c r="F43" s="520">
        <v>6438263.5299999937</v>
      </c>
      <c r="G43" s="520">
        <v>13206369.660000004</v>
      </c>
      <c r="H43" s="521">
        <f t="shared" si="1"/>
        <v>19644633.189999998</v>
      </c>
      <c r="L43" s="522"/>
      <c r="M43" s="522"/>
      <c r="N43" s="522"/>
    </row>
    <row r="44" spans="1:14">
      <c r="A44" s="333">
        <v>23</v>
      </c>
      <c r="B44" s="531" t="s">
        <v>574</v>
      </c>
      <c r="C44" s="520">
        <v>-3603400.8200000003</v>
      </c>
      <c r="D44" s="520"/>
      <c r="E44" s="521">
        <f t="shared" si="0"/>
        <v>-3603400.8200000003</v>
      </c>
      <c r="F44" s="520">
        <v>-2593156.4000000004</v>
      </c>
      <c r="G44" s="520">
        <v>0</v>
      </c>
      <c r="H44" s="521">
        <f t="shared" si="1"/>
        <v>-2593156.4000000004</v>
      </c>
      <c r="L44" s="522"/>
      <c r="M44" s="522"/>
      <c r="N44" s="522"/>
    </row>
    <row r="45" spans="1:14">
      <c r="A45" s="333">
        <v>24</v>
      </c>
      <c r="B45" s="531" t="s">
        <v>575</v>
      </c>
      <c r="C45" s="523">
        <f>C43+C44</f>
        <v>8787334.8999999985</v>
      </c>
      <c r="D45" s="523">
        <f>D43+D44</f>
        <v>14439696.260000005</v>
      </c>
      <c r="E45" s="521">
        <f t="shared" si="0"/>
        <v>23227031.160000004</v>
      </c>
      <c r="F45" s="523">
        <v>3845107.1299999934</v>
      </c>
      <c r="G45" s="523">
        <v>13206369.660000004</v>
      </c>
      <c r="H45" s="521">
        <f>F45+G45</f>
        <v>17051476.789999999</v>
      </c>
      <c r="L45" s="522"/>
      <c r="M45" s="522"/>
      <c r="N45" s="522"/>
    </row>
  </sheetData>
  <mergeCells count="4">
    <mergeCell ref="B4:B5"/>
    <mergeCell ref="C4:E4"/>
    <mergeCell ref="F4:H4"/>
    <mergeCell ref="A4:A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zoomScale="85" zoomScaleNormal="85" workbookViewId="0">
      <selection activeCell="B39" sqref="B39"/>
    </sheetView>
  </sheetViews>
  <sheetFormatPr defaultRowHeight="15"/>
  <cols>
    <col min="1" max="1" width="8.85546875" style="332"/>
    <col min="2" max="2" width="87.5703125" bestFit="1" customWidth="1"/>
    <col min="3" max="3" width="16.28515625" style="541" bestFit="1" customWidth="1"/>
    <col min="4" max="5" width="17.85546875" style="541" bestFit="1" customWidth="1"/>
    <col min="6" max="6" width="13.42578125" style="541" bestFit="1" customWidth="1"/>
    <col min="7" max="8" width="15.140625" style="541" bestFit="1" customWidth="1"/>
  </cols>
  <sheetData>
    <row r="1" spans="1:14" ht="15.75">
      <c r="A1" s="13" t="s">
        <v>97</v>
      </c>
      <c r="B1" s="229" t="str">
        <f>Info!C2</f>
        <v>სს "ბაზისბანკი"</v>
      </c>
      <c r="C1" s="532"/>
      <c r="D1" s="533"/>
      <c r="E1" s="533"/>
      <c r="F1" s="533"/>
      <c r="G1" s="533"/>
    </row>
    <row r="2" spans="1:14" ht="15.75">
      <c r="A2" s="13" t="s">
        <v>98</v>
      </c>
      <c r="B2" s="646">
        <f>'1. key ratios'!B2</f>
        <v>45747</v>
      </c>
      <c r="C2" s="534"/>
      <c r="D2" s="535"/>
      <c r="E2" s="535"/>
      <c r="F2" s="535"/>
      <c r="G2" s="535"/>
      <c r="H2" s="583"/>
    </row>
    <row r="3" spans="1:14" ht="15.75">
      <c r="A3" s="13"/>
      <c r="B3" s="12"/>
      <c r="C3" s="534"/>
      <c r="D3" s="535"/>
      <c r="E3" s="535"/>
      <c r="F3" s="535"/>
      <c r="G3" s="535"/>
      <c r="H3" s="583"/>
    </row>
    <row r="4" spans="1:14" ht="15.75">
      <c r="A4" s="700" t="s">
        <v>25</v>
      </c>
      <c r="B4" s="713" t="s">
        <v>140</v>
      </c>
      <c r="C4" s="714" t="s">
        <v>103</v>
      </c>
      <c r="D4" s="714"/>
      <c r="E4" s="714"/>
      <c r="F4" s="714" t="s">
        <v>104</v>
      </c>
      <c r="G4" s="714"/>
      <c r="H4" s="715"/>
    </row>
    <row r="5" spans="1:14">
      <c r="A5" s="700"/>
      <c r="B5" s="713"/>
      <c r="C5" s="536" t="s">
        <v>26</v>
      </c>
      <c r="D5" s="536" t="s">
        <v>77</v>
      </c>
      <c r="E5" s="536" t="s">
        <v>66</v>
      </c>
      <c r="F5" s="536" t="s">
        <v>26</v>
      </c>
      <c r="G5" s="536" t="s">
        <v>77</v>
      </c>
      <c r="H5" s="586" t="s">
        <v>66</v>
      </c>
    </row>
    <row r="6" spans="1:14" ht="15.75">
      <c r="A6" s="324">
        <v>1</v>
      </c>
      <c r="B6" s="325" t="s">
        <v>576</v>
      </c>
      <c r="C6" s="537">
        <v>80283200</v>
      </c>
      <c r="D6" s="537">
        <v>43396344.560000002</v>
      </c>
      <c r="E6" s="538">
        <f t="shared" ref="E6:E43" si="0">C6+D6</f>
        <v>123679544.56</v>
      </c>
      <c r="F6" s="537">
        <v>35684000</v>
      </c>
      <c r="G6" s="537">
        <v>75541981.689999998</v>
      </c>
      <c r="H6" s="587">
        <f t="shared" ref="H6:H43" si="1">F6+G6</f>
        <v>111225981.69</v>
      </c>
      <c r="L6" s="522"/>
      <c r="M6" s="522"/>
      <c r="N6" s="522"/>
    </row>
    <row r="7" spans="1:14" ht="15.75">
      <c r="A7" s="324">
        <v>2</v>
      </c>
      <c r="B7" s="325" t="s">
        <v>166</v>
      </c>
      <c r="C7" s="537">
        <v>0</v>
      </c>
      <c r="D7" s="537">
        <v>93218056.280000001</v>
      </c>
      <c r="E7" s="538">
        <f t="shared" si="0"/>
        <v>93218056.280000001</v>
      </c>
      <c r="F7" s="537">
        <v>0</v>
      </c>
      <c r="G7" s="537">
        <v>40231606.869999997</v>
      </c>
      <c r="H7" s="587">
        <f t="shared" si="1"/>
        <v>40231606.869999997</v>
      </c>
      <c r="L7" s="522"/>
      <c r="M7" s="522"/>
      <c r="N7" s="522"/>
    </row>
    <row r="8" spans="1:14" ht="15.75">
      <c r="A8" s="324">
        <v>3</v>
      </c>
      <c r="B8" s="325" t="s">
        <v>168</v>
      </c>
      <c r="C8" s="537">
        <f>C9+C10</f>
        <v>504106171.06250626</v>
      </c>
      <c r="D8" s="537">
        <f>D9+D10</f>
        <v>801402319.04014552</v>
      </c>
      <c r="E8" s="538">
        <f t="shared" si="0"/>
        <v>1305508490.1026518</v>
      </c>
      <c r="F8" s="537">
        <v>83936421.369877011</v>
      </c>
      <c r="G8" s="537">
        <v>963367873.47974789</v>
      </c>
      <c r="H8" s="587">
        <f t="shared" si="1"/>
        <v>1047304294.8496249</v>
      </c>
      <c r="L8" s="522"/>
      <c r="M8" s="522"/>
      <c r="N8" s="522"/>
    </row>
    <row r="9" spans="1:14" ht="15.75">
      <c r="A9" s="324">
        <v>3.1</v>
      </c>
      <c r="B9" s="326" t="s">
        <v>577</v>
      </c>
      <c r="C9" s="537">
        <v>488975978.85250628</v>
      </c>
      <c r="D9" s="537">
        <v>786943481.04014552</v>
      </c>
      <c r="E9" s="538">
        <f t="shared" si="0"/>
        <v>1275919459.8926518</v>
      </c>
      <c r="F9" s="537">
        <v>49547241.949877001</v>
      </c>
      <c r="G9" s="537">
        <v>962755605.16974795</v>
      </c>
      <c r="H9" s="587">
        <f t="shared" si="1"/>
        <v>1012302847.119625</v>
      </c>
      <c r="L9" s="522"/>
      <c r="M9" s="522"/>
      <c r="N9" s="522"/>
    </row>
    <row r="10" spans="1:14" ht="15.75">
      <c r="A10" s="324">
        <v>3.2</v>
      </c>
      <c r="B10" s="326" t="s">
        <v>578</v>
      </c>
      <c r="C10" s="537">
        <v>15130192.210000001</v>
      </c>
      <c r="D10" s="537">
        <v>14458838</v>
      </c>
      <c r="E10" s="538">
        <f t="shared" si="0"/>
        <v>29589030.210000001</v>
      </c>
      <c r="F10" s="537">
        <v>34389179.420000002</v>
      </c>
      <c r="G10" s="537">
        <v>612268.31000000006</v>
      </c>
      <c r="H10" s="587">
        <f t="shared" si="1"/>
        <v>35001447.730000004</v>
      </c>
      <c r="L10" s="522"/>
      <c r="M10" s="522"/>
      <c r="N10" s="522"/>
    </row>
    <row r="11" spans="1:14" ht="15.75">
      <c r="A11" s="324">
        <v>4</v>
      </c>
      <c r="B11" s="325" t="s">
        <v>167</v>
      </c>
      <c r="C11" s="537">
        <f>C12+C13</f>
        <v>312020000</v>
      </c>
      <c r="D11" s="537">
        <f>D12+D13</f>
        <v>0</v>
      </c>
      <c r="E11" s="538">
        <f t="shared" si="0"/>
        <v>312020000</v>
      </c>
      <c r="F11" s="537">
        <v>241730000</v>
      </c>
      <c r="G11" s="537">
        <v>0</v>
      </c>
      <c r="H11" s="587">
        <f t="shared" si="1"/>
        <v>241730000</v>
      </c>
      <c r="L11" s="522"/>
      <c r="M11" s="522"/>
      <c r="N11" s="522"/>
    </row>
    <row r="12" spans="1:14" ht="15.75">
      <c r="A12" s="324">
        <v>4.0999999999999996</v>
      </c>
      <c r="B12" s="326" t="s">
        <v>579</v>
      </c>
      <c r="C12" s="537">
        <v>312020000</v>
      </c>
      <c r="D12" s="537">
        <v>0</v>
      </c>
      <c r="E12" s="538">
        <f t="shared" si="0"/>
        <v>312020000</v>
      </c>
      <c r="F12" s="537">
        <v>241730000</v>
      </c>
      <c r="G12" s="537">
        <v>0</v>
      </c>
      <c r="H12" s="587">
        <f t="shared" si="1"/>
        <v>241730000</v>
      </c>
      <c r="L12" s="522"/>
      <c r="M12" s="522"/>
      <c r="N12" s="522"/>
    </row>
    <row r="13" spans="1:14" ht="15.75">
      <c r="A13" s="324">
        <v>4.2</v>
      </c>
      <c r="B13" s="326" t="s">
        <v>580</v>
      </c>
      <c r="C13" s="537"/>
      <c r="D13" s="537"/>
      <c r="E13" s="538">
        <f t="shared" si="0"/>
        <v>0</v>
      </c>
      <c r="F13" s="537">
        <v>0</v>
      </c>
      <c r="G13" s="537">
        <v>0</v>
      </c>
      <c r="H13" s="587">
        <f t="shared" si="1"/>
        <v>0</v>
      </c>
      <c r="L13" s="522"/>
      <c r="M13" s="522"/>
      <c r="N13" s="522"/>
    </row>
    <row r="14" spans="1:14" ht="15.75">
      <c r="A14" s="324">
        <v>5</v>
      </c>
      <c r="B14" s="327" t="s">
        <v>581</v>
      </c>
      <c r="C14" s="537">
        <f>C15+C16+C17+C23+C24+C25+C26</f>
        <v>140896850.54999998</v>
      </c>
      <c r="D14" s="537">
        <f>D15+D16+D17+D23+D24+D25+D26</f>
        <v>4937667320.1799994</v>
      </c>
      <c r="E14" s="538">
        <f t="shared" si="0"/>
        <v>5078564170.7299995</v>
      </c>
      <c r="F14" s="537">
        <v>125118087.42999998</v>
      </c>
      <c r="G14" s="537">
        <v>3939902168.6799998</v>
      </c>
      <c r="H14" s="587">
        <f t="shared" si="1"/>
        <v>4065020256.1099997</v>
      </c>
      <c r="L14" s="522"/>
      <c r="M14" s="522"/>
      <c r="N14" s="522"/>
    </row>
    <row r="15" spans="1:14" ht="15.75">
      <c r="A15" s="324">
        <v>5.0999999999999996</v>
      </c>
      <c r="B15" s="328" t="s">
        <v>582</v>
      </c>
      <c r="C15" s="537">
        <v>132570570.23</v>
      </c>
      <c r="D15" s="537">
        <v>105415165.15000001</v>
      </c>
      <c r="E15" s="538">
        <f t="shared" si="0"/>
        <v>237985735.38</v>
      </c>
      <c r="F15" s="537">
        <v>79578279.019999996</v>
      </c>
      <c r="G15" s="537">
        <v>102631469.68000001</v>
      </c>
      <c r="H15" s="587">
        <f t="shared" si="1"/>
        <v>182209748.69999999</v>
      </c>
      <c r="L15" s="522"/>
      <c r="M15" s="522"/>
      <c r="N15" s="522"/>
    </row>
    <row r="16" spans="1:14" ht="15.75">
      <c r="A16" s="324">
        <v>5.2</v>
      </c>
      <c r="B16" s="328" t="s">
        <v>583</v>
      </c>
      <c r="C16" s="537">
        <v>0</v>
      </c>
      <c r="D16" s="537">
        <v>0</v>
      </c>
      <c r="E16" s="538">
        <f t="shared" si="0"/>
        <v>0</v>
      </c>
      <c r="F16" s="537"/>
      <c r="G16" s="537"/>
      <c r="H16" s="587">
        <f t="shared" si="1"/>
        <v>0</v>
      </c>
      <c r="L16" s="522"/>
      <c r="M16" s="522"/>
      <c r="N16" s="522"/>
    </row>
    <row r="17" spans="1:14" ht="15.75">
      <c r="A17" s="324">
        <v>5.3</v>
      </c>
      <c r="B17" s="328" t="s">
        <v>584</v>
      </c>
      <c r="C17" s="537">
        <v>2606116.0499999998</v>
      </c>
      <c r="D17" s="537">
        <v>3980745451.5799999</v>
      </c>
      <c r="E17" s="538">
        <f t="shared" si="0"/>
        <v>3983351567.6300001</v>
      </c>
      <c r="F17" s="537">
        <v>2448479.6</v>
      </c>
      <c r="G17" s="537">
        <v>3123978550.4299998</v>
      </c>
      <c r="H17" s="587">
        <f t="shared" si="1"/>
        <v>3126427030.0299997</v>
      </c>
      <c r="L17" s="522"/>
      <c r="M17" s="522"/>
      <c r="N17" s="522"/>
    </row>
    <row r="18" spans="1:14" ht="15.75">
      <c r="A18" s="324" t="s">
        <v>169</v>
      </c>
      <c r="B18" s="329" t="s">
        <v>585</v>
      </c>
      <c r="C18" s="537">
        <v>1653600.2</v>
      </c>
      <c r="D18" s="537">
        <v>1393123290.8299999</v>
      </c>
      <c r="E18" s="538">
        <f t="shared" si="0"/>
        <v>1394776891.03</v>
      </c>
      <c r="F18" s="537">
        <v>1499366.31</v>
      </c>
      <c r="G18" s="537">
        <v>1082506977.1199999</v>
      </c>
      <c r="H18" s="587">
        <f t="shared" si="1"/>
        <v>1084006343.4299998</v>
      </c>
      <c r="L18" s="522"/>
      <c r="M18" s="522"/>
      <c r="N18" s="522"/>
    </row>
    <row r="19" spans="1:14" ht="15.75">
      <c r="A19" s="324" t="s">
        <v>170</v>
      </c>
      <c r="B19" s="330" t="s">
        <v>586</v>
      </c>
      <c r="C19" s="537">
        <v>41524</v>
      </c>
      <c r="D19" s="537">
        <v>1335830358.47</v>
      </c>
      <c r="E19" s="538">
        <f t="shared" si="0"/>
        <v>1335871882.47</v>
      </c>
      <c r="F19" s="537">
        <v>90826.46</v>
      </c>
      <c r="G19" s="537">
        <v>975089584.11000001</v>
      </c>
      <c r="H19" s="587">
        <f t="shared" si="1"/>
        <v>975180410.57000005</v>
      </c>
      <c r="L19" s="522"/>
      <c r="M19" s="522"/>
      <c r="N19" s="522"/>
    </row>
    <row r="20" spans="1:14" ht="15.75">
      <c r="A20" s="324" t="s">
        <v>171</v>
      </c>
      <c r="B20" s="330" t="s">
        <v>587</v>
      </c>
      <c r="C20" s="537">
        <v>0</v>
      </c>
      <c r="D20" s="537">
        <v>0</v>
      </c>
      <c r="E20" s="538">
        <f t="shared" si="0"/>
        <v>0</v>
      </c>
      <c r="F20" s="537">
        <v>0</v>
      </c>
      <c r="G20" s="537">
        <v>0</v>
      </c>
      <c r="H20" s="587">
        <f t="shared" si="1"/>
        <v>0</v>
      </c>
      <c r="L20" s="522"/>
      <c r="M20" s="522"/>
      <c r="N20" s="522"/>
    </row>
    <row r="21" spans="1:14" ht="15.75">
      <c r="A21" s="324" t="s">
        <v>172</v>
      </c>
      <c r="B21" s="330" t="s">
        <v>588</v>
      </c>
      <c r="C21" s="537">
        <v>282219.90000000002</v>
      </c>
      <c r="D21" s="537">
        <v>902938435.60000002</v>
      </c>
      <c r="E21" s="538">
        <f t="shared" si="0"/>
        <v>903220655.5</v>
      </c>
      <c r="F21" s="537">
        <v>227473.58</v>
      </c>
      <c r="G21" s="537">
        <v>660313065.87</v>
      </c>
      <c r="H21" s="587">
        <f t="shared" si="1"/>
        <v>660540539.45000005</v>
      </c>
      <c r="L21" s="522"/>
      <c r="M21" s="522"/>
      <c r="N21" s="522"/>
    </row>
    <row r="22" spans="1:14" ht="15.75">
      <c r="A22" s="324" t="s">
        <v>173</v>
      </c>
      <c r="B22" s="330" t="s">
        <v>398</v>
      </c>
      <c r="C22" s="537">
        <v>628771.94999999995</v>
      </c>
      <c r="D22" s="537">
        <v>348853366.68000001</v>
      </c>
      <c r="E22" s="538">
        <f t="shared" si="0"/>
        <v>349482138.63</v>
      </c>
      <c r="F22" s="537">
        <v>630813.25</v>
      </c>
      <c r="G22" s="537">
        <v>406068923.32999998</v>
      </c>
      <c r="H22" s="587">
        <f t="shared" si="1"/>
        <v>406699736.57999998</v>
      </c>
      <c r="L22" s="522"/>
      <c r="M22" s="522"/>
      <c r="N22" s="522"/>
    </row>
    <row r="23" spans="1:14" ht="15.75">
      <c r="A23" s="324">
        <v>5.4</v>
      </c>
      <c r="B23" s="328" t="s">
        <v>589</v>
      </c>
      <c r="C23" s="537">
        <v>5311928.7</v>
      </c>
      <c r="D23" s="537">
        <v>491269044.66000003</v>
      </c>
      <c r="E23" s="538">
        <f t="shared" si="0"/>
        <v>496580973.36000001</v>
      </c>
      <c r="F23" s="537">
        <v>19138715.18</v>
      </c>
      <c r="G23" s="537">
        <v>345073287.75999999</v>
      </c>
      <c r="H23" s="587">
        <f t="shared" si="1"/>
        <v>364212002.94</v>
      </c>
      <c r="L23" s="522"/>
      <c r="M23" s="522"/>
      <c r="N23" s="522"/>
    </row>
    <row r="24" spans="1:14" ht="15.75">
      <c r="A24" s="324">
        <v>5.5</v>
      </c>
      <c r="B24" s="328" t="s">
        <v>590</v>
      </c>
      <c r="C24" s="537">
        <v>400035</v>
      </c>
      <c r="D24" s="537">
        <v>252290112.65000001</v>
      </c>
      <c r="E24" s="538">
        <f t="shared" si="0"/>
        <v>252690147.65000001</v>
      </c>
      <c r="F24" s="537">
        <v>20194415.600000001</v>
      </c>
      <c r="G24" s="537">
        <v>275859471.36000001</v>
      </c>
      <c r="H24" s="587">
        <f t="shared" si="1"/>
        <v>296053886.96000004</v>
      </c>
      <c r="L24" s="522"/>
      <c r="M24" s="522"/>
      <c r="N24" s="522"/>
    </row>
    <row r="25" spans="1:14" ht="15.75">
      <c r="A25" s="324">
        <v>5.6</v>
      </c>
      <c r="B25" s="328" t="s">
        <v>591</v>
      </c>
      <c r="C25" s="537">
        <v>0</v>
      </c>
      <c r="D25" s="537">
        <v>94406209.939999998</v>
      </c>
      <c r="E25" s="538">
        <f t="shared" si="0"/>
        <v>94406209.939999998</v>
      </c>
      <c r="F25" s="537">
        <v>0</v>
      </c>
      <c r="G25" s="537">
        <v>51700002.700000003</v>
      </c>
      <c r="H25" s="587">
        <f t="shared" si="1"/>
        <v>51700002.700000003</v>
      </c>
      <c r="L25" s="522"/>
      <c r="M25" s="522"/>
      <c r="N25" s="522"/>
    </row>
    <row r="26" spans="1:14" ht="15.75">
      <c r="A26" s="324">
        <v>5.7</v>
      </c>
      <c r="B26" s="328" t="s">
        <v>398</v>
      </c>
      <c r="C26" s="537">
        <v>8200.57</v>
      </c>
      <c r="D26" s="537">
        <v>13541336.199999999</v>
      </c>
      <c r="E26" s="538">
        <f t="shared" si="0"/>
        <v>13549536.77</v>
      </c>
      <c r="F26" s="537">
        <v>3758198.03</v>
      </c>
      <c r="G26" s="537">
        <v>40659386.75</v>
      </c>
      <c r="H26" s="587">
        <f t="shared" si="1"/>
        <v>44417584.780000001</v>
      </c>
      <c r="L26" s="522"/>
      <c r="M26" s="522"/>
      <c r="N26" s="522"/>
    </row>
    <row r="27" spans="1:14" ht="15.75">
      <c r="A27" s="324">
        <v>6</v>
      </c>
      <c r="B27" s="327" t="s">
        <v>592</v>
      </c>
      <c r="C27" s="537">
        <v>121406611.41000001</v>
      </c>
      <c r="D27" s="537">
        <v>150526921.21000001</v>
      </c>
      <c r="E27" s="538">
        <f t="shared" si="0"/>
        <v>271933532.62</v>
      </c>
      <c r="F27" s="537">
        <v>170785556.87</v>
      </c>
      <c r="G27" s="537">
        <v>161884658.53</v>
      </c>
      <c r="H27" s="587">
        <f t="shared" si="1"/>
        <v>332670215.39999998</v>
      </c>
      <c r="L27" s="522"/>
      <c r="M27" s="522"/>
      <c r="N27" s="522"/>
    </row>
    <row r="28" spans="1:14" ht="15.75">
      <c r="A28" s="324">
        <v>7</v>
      </c>
      <c r="B28" s="327" t="s">
        <v>593</v>
      </c>
      <c r="C28" s="537">
        <v>241425998.10999998</v>
      </c>
      <c r="D28" s="537">
        <v>113103502.73999999</v>
      </c>
      <c r="E28" s="538">
        <f t="shared" si="0"/>
        <v>354529500.84999996</v>
      </c>
      <c r="F28" s="537">
        <v>166202425.29000002</v>
      </c>
      <c r="G28" s="537">
        <v>95365100.260000005</v>
      </c>
      <c r="H28" s="587">
        <f t="shared" si="1"/>
        <v>261567525.55000001</v>
      </c>
      <c r="L28" s="522"/>
      <c r="M28" s="522"/>
      <c r="N28" s="522"/>
    </row>
    <row r="29" spans="1:14" ht="15.75">
      <c r="A29" s="324">
        <v>8</v>
      </c>
      <c r="B29" s="327" t="s">
        <v>594</v>
      </c>
      <c r="C29" s="537">
        <v>0</v>
      </c>
      <c r="D29" s="537">
        <v>715632</v>
      </c>
      <c r="E29" s="538">
        <f t="shared" si="0"/>
        <v>715632</v>
      </c>
      <c r="F29" s="537">
        <v>0</v>
      </c>
      <c r="G29" s="537">
        <v>1818070.41</v>
      </c>
      <c r="H29" s="587">
        <f t="shared" si="1"/>
        <v>1818070.41</v>
      </c>
      <c r="L29" s="522"/>
      <c r="M29" s="522"/>
      <c r="N29" s="522"/>
    </row>
    <row r="30" spans="1:14" ht="15.75">
      <c r="A30" s="324">
        <v>9</v>
      </c>
      <c r="B30" s="325" t="s">
        <v>174</v>
      </c>
      <c r="C30" s="537">
        <f>C31+C32+C33+C34+C35+C36+C37</f>
        <v>30218000</v>
      </c>
      <c r="D30" s="537">
        <f>D31+D32+D33+D34+D35+D36+D37</f>
        <v>29817999.999999996</v>
      </c>
      <c r="E30" s="538">
        <f t="shared" si="0"/>
        <v>60036000</v>
      </c>
      <c r="F30" s="537">
        <v>0</v>
      </c>
      <c r="G30" s="537">
        <v>58339348.600000001</v>
      </c>
      <c r="H30" s="587">
        <f t="shared" si="1"/>
        <v>58339348.600000001</v>
      </c>
      <c r="L30" s="522"/>
      <c r="M30" s="522"/>
      <c r="N30" s="522"/>
    </row>
    <row r="31" spans="1:14" ht="25.5">
      <c r="A31" s="324">
        <v>9.1</v>
      </c>
      <c r="B31" s="326" t="s">
        <v>595</v>
      </c>
      <c r="C31" s="537">
        <v>0</v>
      </c>
      <c r="D31" s="537">
        <v>29817999.999999996</v>
      </c>
      <c r="E31" s="538">
        <f t="shared" si="0"/>
        <v>29817999.999999996</v>
      </c>
      <c r="F31" s="537">
        <v>0</v>
      </c>
      <c r="G31" s="537">
        <v>29063000</v>
      </c>
      <c r="H31" s="587">
        <f t="shared" si="1"/>
        <v>29063000</v>
      </c>
      <c r="L31" s="522"/>
      <c r="M31" s="522"/>
      <c r="N31" s="522"/>
    </row>
    <row r="32" spans="1:14" ht="25.5">
      <c r="A32" s="324">
        <v>9.1999999999999993</v>
      </c>
      <c r="B32" s="326" t="s">
        <v>596</v>
      </c>
      <c r="C32" s="537">
        <v>30218000</v>
      </c>
      <c r="D32" s="537">
        <v>0</v>
      </c>
      <c r="E32" s="538">
        <f t="shared" si="0"/>
        <v>30218000</v>
      </c>
      <c r="F32" s="537">
        <v>0</v>
      </c>
      <c r="G32" s="537">
        <v>29276348.600000001</v>
      </c>
      <c r="H32" s="587">
        <f t="shared" si="1"/>
        <v>29276348.600000001</v>
      </c>
      <c r="L32" s="522"/>
      <c r="M32" s="522"/>
      <c r="N32" s="522"/>
    </row>
    <row r="33" spans="1:14" ht="15.75">
      <c r="A33" s="324">
        <v>9.3000000000000007</v>
      </c>
      <c r="B33" s="326" t="s">
        <v>597</v>
      </c>
      <c r="C33" s="537">
        <v>0</v>
      </c>
      <c r="D33" s="537">
        <v>0</v>
      </c>
      <c r="E33" s="538">
        <f t="shared" si="0"/>
        <v>0</v>
      </c>
      <c r="F33" s="537">
        <v>0</v>
      </c>
      <c r="G33" s="537">
        <v>0</v>
      </c>
      <c r="H33" s="587">
        <f t="shared" si="1"/>
        <v>0</v>
      </c>
      <c r="L33" s="522"/>
      <c r="M33" s="522"/>
      <c r="N33" s="522"/>
    </row>
    <row r="34" spans="1:14" ht="15.75">
      <c r="A34" s="324">
        <v>9.4</v>
      </c>
      <c r="B34" s="326" t="s">
        <v>598</v>
      </c>
      <c r="C34" s="537">
        <v>0</v>
      </c>
      <c r="D34" s="537">
        <v>0</v>
      </c>
      <c r="E34" s="538">
        <f t="shared" si="0"/>
        <v>0</v>
      </c>
      <c r="F34" s="537">
        <v>0</v>
      </c>
      <c r="G34" s="537">
        <v>0</v>
      </c>
      <c r="H34" s="587">
        <f t="shared" si="1"/>
        <v>0</v>
      </c>
      <c r="L34" s="522"/>
      <c r="M34" s="522"/>
      <c r="N34" s="522"/>
    </row>
    <row r="35" spans="1:14" ht="15.75">
      <c r="A35" s="324">
        <v>9.5</v>
      </c>
      <c r="B35" s="326" t="s">
        <v>599</v>
      </c>
      <c r="C35" s="537">
        <v>0</v>
      </c>
      <c r="D35" s="537">
        <v>0</v>
      </c>
      <c r="E35" s="538">
        <f t="shared" si="0"/>
        <v>0</v>
      </c>
      <c r="F35" s="537">
        <v>0</v>
      </c>
      <c r="G35" s="537">
        <v>0</v>
      </c>
      <c r="H35" s="587">
        <f t="shared" si="1"/>
        <v>0</v>
      </c>
      <c r="L35" s="522"/>
      <c r="M35" s="522"/>
      <c r="N35" s="522"/>
    </row>
    <row r="36" spans="1:14" ht="25.5">
      <c r="A36" s="324">
        <v>9.6</v>
      </c>
      <c r="B36" s="326" t="s">
        <v>600</v>
      </c>
      <c r="C36" s="537">
        <v>0</v>
      </c>
      <c r="D36" s="537">
        <v>0</v>
      </c>
      <c r="E36" s="538">
        <f t="shared" si="0"/>
        <v>0</v>
      </c>
      <c r="F36" s="537">
        <v>0</v>
      </c>
      <c r="G36" s="537">
        <v>0</v>
      </c>
      <c r="H36" s="587">
        <f t="shared" si="1"/>
        <v>0</v>
      </c>
      <c r="L36" s="522"/>
      <c r="M36" s="522"/>
      <c r="N36" s="522"/>
    </row>
    <row r="37" spans="1:14" ht="25.5">
      <c r="A37" s="324">
        <v>9.6999999999999993</v>
      </c>
      <c r="B37" s="326" t="s">
        <v>601</v>
      </c>
      <c r="C37" s="537">
        <v>0</v>
      </c>
      <c r="D37" s="537">
        <v>0</v>
      </c>
      <c r="E37" s="538">
        <f t="shared" si="0"/>
        <v>0</v>
      </c>
      <c r="F37" s="537">
        <v>0</v>
      </c>
      <c r="G37" s="537">
        <v>0</v>
      </c>
      <c r="H37" s="587">
        <f t="shared" si="1"/>
        <v>0</v>
      </c>
      <c r="L37" s="522"/>
      <c r="M37" s="522"/>
      <c r="N37" s="522"/>
    </row>
    <row r="38" spans="1:14" ht="15.75">
      <c r="A38" s="324">
        <v>10</v>
      </c>
      <c r="B38" s="327" t="s">
        <v>602</v>
      </c>
      <c r="C38" s="539">
        <f>C41+C42</f>
        <v>85697025.689999819</v>
      </c>
      <c r="D38" s="539">
        <f>D41+D42</f>
        <v>12496579.747165997</v>
      </c>
      <c r="E38" s="538">
        <f t="shared" si="0"/>
        <v>98193605.437165812</v>
      </c>
      <c r="F38" s="539">
        <v>80252880.543680906</v>
      </c>
      <c r="G38" s="539">
        <v>21433977.421829991</v>
      </c>
      <c r="H38" s="587">
        <f t="shared" si="1"/>
        <v>101686857.9655109</v>
      </c>
      <c r="L38" s="522"/>
      <c r="M38" s="522"/>
      <c r="N38" s="522"/>
    </row>
    <row r="39" spans="1:14" ht="15.75">
      <c r="A39" s="324">
        <v>10.1</v>
      </c>
      <c r="B39" s="326" t="s">
        <v>603</v>
      </c>
      <c r="C39" s="537">
        <v>1877729.3800000011</v>
      </c>
      <c r="D39" s="537">
        <v>95335.971374000015</v>
      </c>
      <c r="E39" s="538">
        <f t="shared" si="0"/>
        <v>1973065.351374001</v>
      </c>
      <c r="F39" s="537">
        <v>2867606.018999998</v>
      </c>
      <c r="G39" s="537">
        <v>250853.67357199997</v>
      </c>
      <c r="H39" s="587">
        <f t="shared" si="1"/>
        <v>3118459.6925719981</v>
      </c>
      <c r="L39" s="522"/>
      <c r="M39" s="522"/>
      <c r="N39" s="522"/>
    </row>
    <row r="40" spans="1:14" ht="25.5">
      <c r="A40" s="324">
        <v>10.199999999999999</v>
      </c>
      <c r="B40" s="326" t="s">
        <v>604</v>
      </c>
      <c r="C40" s="537">
        <v>277703.90099999995</v>
      </c>
      <c r="D40" s="537">
        <v>144.44900000000001</v>
      </c>
      <c r="E40" s="538">
        <f t="shared" si="0"/>
        <v>277848.34999999998</v>
      </c>
      <c r="F40" s="537">
        <v>2226215.4099999983</v>
      </c>
      <c r="G40" s="537">
        <v>1531874.2185000002</v>
      </c>
      <c r="H40" s="587">
        <f t="shared" si="1"/>
        <v>3758089.6284999987</v>
      </c>
      <c r="L40" s="522"/>
      <c r="M40" s="522"/>
      <c r="N40" s="522"/>
    </row>
    <row r="41" spans="1:14" ht="25.5">
      <c r="A41" s="324">
        <v>10.3</v>
      </c>
      <c r="B41" s="326" t="s">
        <v>605</v>
      </c>
      <c r="C41" s="537">
        <v>58432879.229999982</v>
      </c>
      <c r="D41" s="537">
        <v>6657274.3758660005</v>
      </c>
      <c r="E41" s="538">
        <f t="shared" si="0"/>
        <v>65090153.605865985</v>
      </c>
      <c r="F41" s="537">
        <v>50080714.104681022</v>
      </c>
      <c r="G41" s="537">
        <v>10316235.612758001</v>
      </c>
      <c r="H41" s="587">
        <f t="shared" si="1"/>
        <v>60396949.717439026</v>
      </c>
      <c r="L41" s="522"/>
      <c r="M41" s="522"/>
      <c r="N41" s="522"/>
    </row>
    <row r="42" spans="1:14" ht="25.5">
      <c r="A42" s="324">
        <v>10.4</v>
      </c>
      <c r="B42" s="326" t="s">
        <v>606</v>
      </c>
      <c r="C42" s="537">
        <v>27264146.459999844</v>
      </c>
      <c r="D42" s="537">
        <v>5839305.371299996</v>
      </c>
      <c r="E42" s="538">
        <f t="shared" si="0"/>
        <v>33103451.831299841</v>
      </c>
      <c r="F42" s="537">
        <v>25078345.009999886</v>
      </c>
      <c r="G42" s="537">
        <v>9335013.916999992</v>
      </c>
      <c r="H42" s="587">
        <f t="shared" si="1"/>
        <v>34413358.926999882</v>
      </c>
      <c r="L42" s="522"/>
      <c r="M42" s="522"/>
      <c r="N42" s="522"/>
    </row>
    <row r="43" spans="1:14" ht="15.75">
      <c r="A43" s="324">
        <v>11</v>
      </c>
      <c r="B43" s="331" t="s">
        <v>175</v>
      </c>
      <c r="C43" s="537"/>
      <c r="D43" s="537"/>
      <c r="E43" s="538">
        <f t="shared" si="0"/>
        <v>0</v>
      </c>
      <c r="F43" s="537">
        <v>0</v>
      </c>
      <c r="G43" s="537">
        <v>0</v>
      </c>
      <c r="H43" s="587">
        <f t="shared" si="1"/>
        <v>0</v>
      </c>
      <c r="L43" s="522"/>
      <c r="M43" s="522"/>
      <c r="N43" s="522"/>
    </row>
    <row r="44" spans="1:14" ht="15.75">
      <c r="C44" s="540"/>
      <c r="D44" s="540"/>
      <c r="E44" s="540"/>
      <c r="F44" s="540"/>
      <c r="G44" s="540"/>
      <c r="H44" s="540"/>
    </row>
    <row r="45" spans="1:14" ht="15.75">
      <c r="C45" s="540"/>
      <c r="D45" s="540"/>
      <c r="E45" s="540"/>
      <c r="F45" s="540"/>
      <c r="G45" s="540"/>
      <c r="H45" s="540"/>
    </row>
    <row r="46" spans="1:14" ht="15.75">
      <c r="C46" s="540"/>
      <c r="D46" s="540"/>
      <c r="E46" s="540"/>
      <c r="F46" s="540"/>
      <c r="G46" s="540"/>
      <c r="H46" s="540"/>
    </row>
    <row r="47" spans="1:14" ht="15.75">
      <c r="C47" s="540"/>
      <c r="D47" s="540"/>
      <c r="E47" s="540"/>
      <c r="F47" s="540"/>
      <c r="G47" s="540"/>
      <c r="H47" s="540"/>
    </row>
  </sheetData>
  <mergeCells count="4">
    <mergeCell ref="A4:A5"/>
    <mergeCell ref="B4:B5"/>
    <mergeCell ref="C4:E4"/>
    <mergeCell ref="F4:H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18"/>
  <sheetViews>
    <sheetView zoomScale="80" zoomScaleNormal="80" workbookViewId="0">
      <pane xSplit="1" ySplit="4" topLeftCell="B5" activePane="bottomRight" state="frozen"/>
      <selection activeCell="L18" sqref="L18"/>
      <selection pane="topRight" activeCell="L18" sqref="L18"/>
      <selection pane="bottomLeft" activeCell="L18" sqref="L18"/>
      <selection pane="bottomRight" activeCell="B38" sqref="B38:B39"/>
    </sheetView>
  </sheetViews>
  <sheetFormatPr defaultColWidth="9.140625" defaultRowHeight="12.75"/>
  <cols>
    <col min="1" max="1" width="9.5703125" style="1" bestFit="1" customWidth="1"/>
    <col min="2" max="2" width="93.5703125" style="1" customWidth="1"/>
    <col min="3" max="3" width="16.28515625" style="1" customWidth="1"/>
    <col min="4" max="4" width="14.85546875" style="1" bestFit="1" customWidth="1"/>
    <col min="5" max="7" width="14.85546875" style="8" bestFit="1" customWidth="1"/>
    <col min="8" max="11" width="9.85546875" style="8" customWidth="1"/>
    <col min="12" max="16384" width="9.140625" style="8"/>
  </cols>
  <sheetData>
    <row r="1" spans="1:9" ht="15">
      <c r="A1" s="13" t="s">
        <v>97</v>
      </c>
      <c r="B1" s="12" t="str">
        <f>Info!C2</f>
        <v>სს "ბაზისბანკი"</v>
      </c>
      <c r="C1" s="12"/>
    </row>
    <row r="2" spans="1:9" ht="15">
      <c r="A2" s="13" t="s">
        <v>98</v>
      </c>
      <c r="B2" s="260">
        <f>'1. key ratios'!B2</f>
        <v>45747</v>
      </c>
      <c r="C2" s="12"/>
    </row>
    <row r="3" spans="1:9" ht="15">
      <c r="A3" s="13"/>
      <c r="B3" s="12"/>
      <c r="C3" s="12"/>
    </row>
    <row r="4" spans="1:9" ht="15" customHeight="1" thickBot="1">
      <c r="A4" s="114" t="s">
        <v>179</v>
      </c>
      <c r="B4" s="115" t="s">
        <v>96</v>
      </c>
      <c r="C4" s="116" t="s">
        <v>76</v>
      </c>
    </row>
    <row r="5" spans="1:9" ht="15" customHeight="1">
      <c r="A5" s="112" t="s">
        <v>25</v>
      </c>
      <c r="B5" s="113"/>
      <c r="C5" s="244" t="str">
        <f>INT((MONTH($B$2))/3)&amp;"Q"&amp;"-"&amp;YEAR($B$2)</f>
        <v>1Q-2025</v>
      </c>
      <c r="D5" s="244" t="str">
        <f>IF(INT(MONTH($B$2))=3, "4"&amp;"Q"&amp;"-"&amp;YEAR($B$2)-1, IF(INT(MONTH($B$2))=6, "1"&amp;"Q"&amp;"-"&amp;YEAR($B$2), IF(INT(MONTH($B$2))=9, "2"&amp;"Q"&amp;"-"&amp;YEAR($B$2),IF(INT(MONTH($B$2))=12, "3"&amp;"Q"&amp;"-"&amp;YEAR($B$2), 0))))</f>
        <v>4Q-2024</v>
      </c>
      <c r="E5" s="244" t="str">
        <f>IF(INT(MONTH($B$2))=3, "3"&amp;"Q"&amp;"-"&amp;YEAR($B$2)-1, IF(INT(MONTH($B$2))=6, "4"&amp;"Q"&amp;"-"&amp;YEAR($B$2)-1, IF(INT(MONTH($B$2))=9, "1"&amp;"Q"&amp;"-"&amp;YEAR($B$2),IF(INT(MONTH($B$2))=12, "2"&amp;"Q"&amp;"-"&amp;YEAR($B$2), 0))))</f>
        <v>3Q-2024</v>
      </c>
      <c r="F5" s="244" t="str">
        <f>IF(INT(MONTH($B$2))=3, "2"&amp;"Q"&amp;"-"&amp;YEAR($B$2)-1, IF(INT(MONTH($B$2))=6, "3"&amp;"Q"&amp;"-"&amp;YEAR($B$2)-1, IF(INT(MONTH($B$2))=9, "4"&amp;"Q"&amp;"-"&amp;YEAR($B$2)-1,IF(INT(MONTH($B$2))=12, "1"&amp;"Q"&amp;"-"&amp;YEAR($B$2), 0))))</f>
        <v>2Q-2024</v>
      </c>
      <c r="G5" s="244" t="str">
        <f>IF(INT(MONTH($B$2))=3, "1"&amp;"Q"&amp;"-"&amp;YEAR($B$2)-1, IF(INT(MONTH($B$2))=6, "2"&amp;"Q"&amp;"-"&amp;YEAR($B$2)-1, IF(INT(MONTH($B$2))=9, "3"&amp;"Q"&amp;"-"&amp;YEAR($B$2)-1,IF(INT(MONTH($B$2))=12, "4"&amp;"Q"&amp;"-"&amp;YEAR($B$2)-1, 0))))</f>
        <v>1Q-2024</v>
      </c>
    </row>
    <row r="6" spans="1:9" ht="15" customHeight="1">
      <c r="A6" s="209">
        <v>1</v>
      </c>
      <c r="B6" s="235" t="s">
        <v>101</v>
      </c>
      <c r="C6" s="210">
        <f>C7+C9+C10</f>
        <v>3352261487.7130208</v>
      </c>
      <c r="D6" s="590">
        <f>D7+D9+D10</f>
        <v>3372142342.6453967</v>
      </c>
      <c r="E6" s="591">
        <f t="shared" ref="E6:G6" si="0">E7+E9+E10</f>
        <v>3179286114.9582949</v>
      </c>
      <c r="F6" s="592">
        <f t="shared" si="0"/>
        <v>3081810630.6116071</v>
      </c>
      <c r="G6" s="593">
        <f t="shared" si="0"/>
        <v>2924832301.7596374</v>
      </c>
      <c r="I6" s="542"/>
    </row>
    <row r="7" spans="1:9" ht="15" customHeight="1">
      <c r="A7" s="209">
        <v>1.1000000000000001</v>
      </c>
      <c r="B7" s="211" t="s">
        <v>738</v>
      </c>
      <c r="C7" s="212">
        <v>3061733794.927104</v>
      </c>
      <c r="D7" s="594">
        <v>3041986248.9932318</v>
      </c>
      <c r="E7" s="595">
        <v>2841843678.7346096</v>
      </c>
      <c r="F7" s="595">
        <v>2781386094.4984279</v>
      </c>
      <c r="G7" s="596">
        <v>2612320048.1889806</v>
      </c>
      <c r="I7" s="542"/>
    </row>
    <row r="8" spans="1:9" ht="25.5">
      <c r="A8" s="209" t="s">
        <v>146</v>
      </c>
      <c r="B8" s="213" t="s">
        <v>176</v>
      </c>
      <c r="C8" s="212">
        <v>24000000</v>
      </c>
      <c r="D8" s="212">
        <v>24000000</v>
      </c>
      <c r="E8" s="596">
        <v>24000000</v>
      </c>
      <c r="F8" s="596">
        <v>24000000</v>
      </c>
      <c r="G8" s="596">
        <v>24000000</v>
      </c>
      <c r="I8" s="542"/>
    </row>
    <row r="9" spans="1:9" ht="15" customHeight="1">
      <c r="A9" s="209">
        <v>1.2</v>
      </c>
      <c r="B9" s="211" t="s">
        <v>21</v>
      </c>
      <c r="C9" s="212">
        <v>289829105.39041364</v>
      </c>
      <c r="D9" s="594">
        <v>330081933.26216507</v>
      </c>
      <c r="E9" s="595">
        <v>337442436.22368515</v>
      </c>
      <c r="F9" s="595">
        <v>300424536.11317939</v>
      </c>
      <c r="G9" s="596">
        <v>312512253.57065666</v>
      </c>
      <c r="I9" s="542"/>
    </row>
    <row r="10" spans="1:9" ht="15" customHeight="1">
      <c r="A10" s="209">
        <v>1.3</v>
      </c>
      <c r="B10" s="236" t="s">
        <v>73</v>
      </c>
      <c r="C10" s="212">
        <v>698587.39550327801</v>
      </c>
      <c r="D10" s="594">
        <v>74160.39</v>
      </c>
      <c r="E10" s="597">
        <v>0</v>
      </c>
      <c r="F10" s="595">
        <v>0</v>
      </c>
      <c r="G10" s="598">
        <v>0</v>
      </c>
      <c r="I10" s="542"/>
    </row>
    <row r="11" spans="1:9" ht="15" customHeight="1">
      <c r="A11" s="209">
        <v>2</v>
      </c>
      <c r="B11" s="235" t="s">
        <v>102</v>
      </c>
      <c r="C11" s="212">
        <v>423569.76157426427</v>
      </c>
      <c r="D11" s="594">
        <v>18757478.262939617</v>
      </c>
      <c r="E11" s="595">
        <v>14410781.201254373</v>
      </c>
      <c r="F11" s="595">
        <v>4013922.5416549002</v>
      </c>
      <c r="G11" s="596">
        <v>3275947.2101940056</v>
      </c>
      <c r="I11" s="542"/>
    </row>
    <row r="12" spans="1:9" ht="15" customHeight="1">
      <c r="A12" s="209">
        <v>3</v>
      </c>
      <c r="B12" s="235" t="s">
        <v>100</v>
      </c>
      <c r="C12" s="212">
        <v>303985205.05393749</v>
      </c>
      <c r="D12" s="594">
        <v>303985205.05393749</v>
      </c>
      <c r="E12" s="597">
        <v>232089595.27241173</v>
      </c>
      <c r="F12" s="595">
        <v>232089595.27241173</v>
      </c>
      <c r="G12" s="598">
        <v>232089595.27241173</v>
      </c>
      <c r="I12" s="542"/>
    </row>
    <row r="13" spans="1:9" ht="15" customHeight="1" thickBot="1">
      <c r="A13" s="62">
        <v>4</v>
      </c>
      <c r="B13" s="237" t="s">
        <v>147</v>
      </c>
      <c r="C13" s="124">
        <f>C6+C11+C12</f>
        <v>3656670262.5285325</v>
      </c>
      <c r="D13" s="599">
        <f>D6+D11+D12</f>
        <v>3694885025.9622736</v>
      </c>
      <c r="E13" s="600">
        <f t="shared" ref="E13:G13" si="1">E6+E11+E12</f>
        <v>3425786491.4319611</v>
      </c>
      <c r="F13" s="601">
        <f t="shared" si="1"/>
        <v>3317914148.425674</v>
      </c>
      <c r="G13" s="602">
        <f t="shared" si="1"/>
        <v>3160197844.2422433</v>
      </c>
      <c r="I13" s="542"/>
    </row>
    <row r="14" spans="1:9">
      <c r="B14" s="17"/>
    </row>
    <row r="15" spans="1:9">
      <c r="B15" s="17"/>
    </row>
    <row r="16" spans="1:9">
      <c r="B16" s="17"/>
    </row>
    <row r="17" spans="2:2">
      <c r="B17" s="17"/>
    </row>
    <row r="18" spans="2:2">
      <c r="B18" s="17"/>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zoomScale="80" zoomScaleNormal="80" workbookViewId="0">
      <pane xSplit="1" ySplit="4" topLeftCell="B17" activePane="bottomRight" state="frozen"/>
      <selection pane="topRight" activeCell="B1" sqref="B1"/>
      <selection pane="bottomLeft" activeCell="A4" sqref="A4"/>
      <selection pane="bottomRight" activeCell="C45" sqref="C45"/>
    </sheetView>
  </sheetViews>
  <sheetFormatPr defaultRowHeight="15"/>
  <cols>
    <col min="1" max="1" width="9.5703125" style="1" bestFit="1" customWidth="1"/>
    <col min="2" max="2" width="58.85546875" style="1" customWidth="1"/>
    <col min="3" max="3" width="59.140625" style="1" customWidth="1"/>
  </cols>
  <sheetData>
    <row r="1" spans="1:8">
      <c r="A1" s="1" t="s">
        <v>97</v>
      </c>
      <c r="B1" s="1" t="str">
        <f>Info!C2</f>
        <v>სს "ბაზისბანკი"</v>
      </c>
    </row>
    <row r="2" spans="1:8">
      <c r="A2" s="1" t="s">
        <v>98</v>
      </c>
      <c r="B2" s="260">
        <f>'1. key ratios'!B2</f>
        <v>45747</v>
      </c>
    </row>
    <row r="4" spans="1:8" ht="25.5" customHeight="1" thickBot="1">
      <c r="A4" s="118" t="s">
        <v>180</v>
      </c>
      <c r="B4" s="23" t="s">
        <v>80</v>
      </c>
      <c r="C4" s="9"/>
    </row>
    <row r="5" spans="1:8" ht="15.75">
      <c r="A5" s="7"/>
      <c r="B5" s="231" t="s">
        <v>81</v>
      </c>
      <c r="C5" s="242" t="s">
        <v>311</v>
      </c>
    </row>
    <row r="6" spans="1:8">
      <c r="A6" s="10">
        <v>1</v>
      </c>
      <c r="B6" s="24" t="s">
        <v>747</v>
      </c>
      <c r="C6" s="238" t="s">
        <v>750</v>
      </c>
    </row>
    <row r="7" spans="1:8">
      <c r="A7" s="10">
        <v>2</v>
      </c>
      <c r="B7" s="24" t="s">
        <v>751</v>
      </c>
      <c r="C7" s="238" t="s">
        <v>752</v>
      </c>
    </row>
    <row r="8" spans="1:8">
      <c r="A8" s="10">
        <v>3</v>
      </c>
      <c r="B8" s="24" t="s">
        <v>753</v>
      </c>
      <c r="C8" s="238" t="s">
        <v>754</v>
      </c>
    </row>
    <row r="9" spans="1:8">
      <c r="A9" s="10">
        <v>4</v>
      </c>
      <c r="B9" s="24" t="s">
        <v>755</v>
      </c>
      <c r="C9" s="238" t="s">
        <v>756</v>
      </c>
    </row>
    <row r="10" spans="1:8">
      <c r="A10" s="10">
        <v>5</v>
      </c>
      <c r="B10" s="24" t="s">
        <v>757</v>
      </c>
      <c r="C10" s="238" t="s">
        <v>754</v>
      </c>
    </row>
    <row r="11" spans="1:8">
      <c r="A11" s="10">
        <v>6</v>
      </c>
      <c r="B11" s="24" t="s">
        <v>758</v>
      </c>
      <c r="C11" s="238" t="s">
        <v>754</v>
      </c>
    </row>
    <row r="12" spans="1:8">
      <c r="A12" s="10">
        <v>7</v>
      </c>
      <c r="B12" s="24"/>
      <c r="C12" s="238"/>
      <c r="H12" s="2"/>
    </row>
    <row r="13" spans="1:8">
      <c r="A13" s="10">
        <v>8</v>
      </c>
      <c r="B13" s="24"/>
      <c r="C13" s="238"/>
    </row>
    <row r="14" spans="1:8">
      <c r="A14" s="10">
        <v>9</v>
      </c>
      <c r="B14" s="24"/>
      <c r="C14" s="238"/>
    </row>
    <row r="15" spans="1:8">
      <c r="A15" s="10">
        <v>10</v>
      </c>
      <c r="B15" s="24"/>
      <c r="C15" s="238"/>
    </row>
    <row r="16" spans="1:8">
      <c r="A16" s="10"/>
      <c r="B16" s="716"/>
      <c r="C16" s="717"/>
    </row>
    <row r="17" spans="1:3" ht="30">
      <c r="A17" s="10"/>
      <c r="B17" s="232" t="s">
        <v>82</v>
      </c>
      <c r="C17" s="243" t="s">
        <v>312</v>
      </c>
    </row>
    <row r="18" spans="1:3" ht="15.75">
      <c r="A18" s="10">
        <v>1</v>
      </c>
      <c r="B18" s="20" t="s">
        <v>748</v>
      </c>
      <c r="C18" s="240" t="s">
        <v>759</v>
      </c>
    </row>
    <row r="19" spans="1:3" ht="15.75">
      <c r="A19" s="10">
        <v>2</v>
      </c>
      <c r="B19" s="20" t="s">
        <v>760</v>
      </c>
      <c r="C19" s="240" t="s">
        <v>761</v>
      </c>
    </row>
    <row r="20" spans="1:3" ht="15.75">
      <c r="A20" s="10">
        <v>3</v>
      </c>
      <c r="B20" s="20" t="s">
        <v>762</v>
      </c>
      <c r="C20" s="240" t="s">
        <v>763</v>
      </c>
    </row>
    <row r="21" spans="1:3" ht="15.75">
      <c r="A21" s="10">
        <v>4</v>
      </c>
      <c r="B21" s="20" t="s">
        <v>764</v>
      </c>
      <c r="C21" s="240" t="s">
        <v>765</v>
      </c>
    </row>
    <row r="22" spans="1:3" ht="15.75">
      <c r="A22" s="10">
        <v>5</v>
      </c>
      <c r="B22" s="20" t="s">
        <v>766</v>
      </c>
      <c r="C22" s="240" t="s">
        <v>767</v>
      </c>
    </row>
    <row r="23" spans="1:3" ht="15.75">
      <c r="A23" s="10">
        <v>6</v>
      </c>
      <c r="B23" s="20" t="s">
        <v>768</v>
      </c>
      <c r="C23" s="240" t="s">
        <v>769</v>
      </c>
    </row>
    <row r="24" spans="1:3" ht="15.75">
      <c r="A24" s="10">
        <v>7</v>
      </c>
      <c r="B24" s="20" t="s">
        <v>770</v>
      </c>
      <c r="C24" s="240" t="s">
        <v>771</v>
      </c>
    </row>
    <row r="25" spans="1:3" ht="15.75">
      <c r="A25" s="10">
        <v>8</v>
      </c>
      <c r="B25" s="20"/>
      <c r="C25" s="240"/>
    </row>
    <row r="26" spans="1:3" ht="15.75">
      <c r="A26" s="10">
        <v>9</v>
      </c>
      <c r="B26" s="20"/>
      <c r="C26" s="240"/>
    </row>
    <row r="27" spans="1:3" ht="15.75" customHeight="1">
      <c r="A27" s="10">
        <v>10</v>
      </c>
      <c r="B27" s="20"/>
      <c r="C27" s="241"/>
    </row>
    <row r="28" spans="1:3" ht="15.75" customHeight="1">
      <c r="A28" s="10"/>
      <c r="B28" s="20"/>
      <c r="C28" s="21"/>
    </row>
    <row r="29" spans="1:3" ht="30" customHeight="1">
      <c r="A29" s="10"/>
      <c r="B29" s="718" t="s">
        <v>83</v>
      </c>
      <c r="C29" s="719"/>
    </row>
    <row r="30" spans="1:3">
      <c r="A30" s="10">
        <v>1</v>
      </c>
      <c r="B30" s="24" t="s">
        <v>772</v>
      </c>
      <c r="C30" s="603">
        <v>0.91890586586465672</v>
      </c>
    </row>
    <row r="31" spans="1:3" ht="15.75" customHeight="1">
      <c r="A31" s="10">
        <v>2</v>
      </c>
      <c r="B31" s="24" t="s">
        <v>773</v>
      </c>
      <c r="C31" s="603">
        <v>6.1441723644240311E-2</v>
      </c>
    </row>
    <row r="32" spans="1:3" ht="29.25" customHeight="1">
      <c r="A32" s="10"/>
      <c r="B32" s="718" t="s">
        <v>163</v>
      </c>
      <c r="C32" s="719"/>
    </row>
    <row r="33" spans="1:3">
      <c r="A33" s="10">
        <v>1</v>
      </c>
      <c r="B33" s="24" t="s">
        <v>773</v>
      </c>
      <c r="C33" s="604">
        <v>0.98034758950889689</v>
      </c>
    </row>
    <row r="34" spans="1:3">
      <c r="A34" s="588">
        <v>2</v>
      </c>
      <c r="B34" s="589" t="s">
        <v>774</v>
      </c>
      <c r="C34" s="605">
        <v>0.50122088015934041</v>
      </c>
    </row>
    <row r="35" spans="1:3" ht="16.5" thickBot="1">
      <c r="A35" s="11"/>
      <c r="B35" s="25"/>
      <c r="C35" s="239"/>
    </row>
  </sheetData>
  <mergeCells count="3">
    <mergeCell ref="B16:C16"/>
    <mergeCell ref="B32:C32"/>
    <mergeCell ref="B29:C29"/>
  </mergeCells>
  <dataValidations count="1">
    <dataValidation type="list" allowBlank="1" showInputMessage="1" showErrorMessage="1" sqref="C6:C15">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53"/>
  <sheetViews>
    <sheetView zoomScale="85" zoomScaleNormal="85" workbookViewId="0">
      <pane xSplit="1" ySplit="5" topLeftCell="B15" activePane="bottomRight" state="frozen"/>
      <selection activeCell="H6" sqref="H6"/>
      <selection pane="topRight" activeCell="H6" sqref="H6"/>
      <selection pane="bottomLeft" activeCell="H6" sqref="H6"/>
      <selection pane="bottomRight" activeCell="B1" sqref="B1"/>
    </sheetView>
  </sheetViews>
  <sheetFormatPr defaultRowHeight="15"/>
  <cols>
    <col min="1" max="1" width="9.5703125" style="1" bestFit="1" customWidth="1"/>
    <col min="2" max="2" width="47.5703125" style="1" customWidth="1"/>
    <col min="3" max="3" width="28" style="1" customWidth="1"/>
    <col min="4" max="4" width="25.5703125" style="1" customWidth="1"/>
    <col min="5" max="5" width="18.85546875" style="1" customWidth="1"/>
    <col min="6" max="6" width="12" bestFit="1" customWidth="1"/>
  </cols>
  <sheetData>
    <row r="1" spans="1:5" ht="15.75">
      <c r="A1" s="13" t="s">
        <v>97</v>
      </c>
      <c r="B1" s="12" t="str">
        <f>Info!C2</f>
        <v>სს "ბაზისბანკი"</v>
      </c>
    </row>
    <row r="2" spans="1:5" s="13" customFormat="1" ht="15.75" customHeight="1">
      <c r="A2" s="13" t="s">
        <v>98</v>
      </c>
      <c r="B2" s="260">
        <f>'1. key ratios'!B2</f>
        <v>45747</v>
      </c>
    </row>
    <row r="3" spans="1:5" s="13" customFormat="1" ht="15.75" customHeight="1"/>
    <row r="4" spans="1:5" s="13" customFormat="1" ht="15.75" customHeight="1" thickBot="1">
      <c r="A4" s="119" t="s">
        <v>181</v>
      </c>
      <c r="B4" s="120" t="s">
        <v>157</v>
      </c>
      <c r="C4" s="94"/>
      <c r="D4" s="94"/>
      <c r="E4" s="95" t="s">
        <v>76</v>
      </c>
    </row>
    <row r="5" spans="1:5" s="58" customFormat="1" ht="17.45" customHeight="1">
      <c r="A5" s="187"/>
      <c r="B5" s="188"/>
      <c r="C5" s="93" t="s">
        <v>0</v>
      </c>
      <c r="D5" s="93" t="s">
        <v>1</v>
      </c>
      <c r="E5" s="189" t="s">
        <v>2</v>
      </c>
    </row>
    <row r="6" spans="1:5" ht="14.45" customHeight="1">
      <c r="A6" s="190"/>
      <c r="B6" s="720" t="s">
        <v>133</v>
      </c>
      <c r="C6" s="720" t="s">
        <v>608</v>
      </c>
      <c r="D6" s="721" t="s">
        <v>132</v>
      </c>
      <c r="E6" s="722"/>
    </row>
    <row r="7" spans="1:5" ht="99.6" customHeight="1">
      <c r="A7" s="190"/>
      <c r="B7" s="720"/>
      <c r="C7" s="720"/>
      <c r="D7" s="185" t="s">
        <v>131</v>
      </c>
      <c r="E7" s="186" t="s">
        <v>234</v>
      </c>
    </row>
    <row r="8" spans="1:5" ht="22.5" customHeight="1">
      <c r="A8" s="543">
        <v>1</v>
      </c>
      <c r="B8" s="510" t="s">
        <v>607</v>
      </c>
      <c r="C8" s="334">
        <f>SUM(C9:C11)</f>
        <v>500922642.57300007</v>
      </c>
      <c r="D8" s="334">
        <f t="shared" ref="D8:E8" si="0">SUM(D9:D11)</f>
        <v>0</v>
      </c>
      <c r="E8" s="334">
        <f t="shared" si="0"/>
        <v>500922642.57300007</v>
      </c>
    </row>
    <row r="9" spans="1:5">
      <c r="A9" s="543">
        <v>1.1000000000000001</v>
      </c>
      <c r="B9" s="511" t="s">
        <v>85</v>
      </c>
      <c r="C9" s="334">
        <v>57487978.499699995</v>
      </c>
      <c r="D9" s="334"/>
      <c r="E9" s="334">
        <v>57487978.499699995</v>
      </c>
    </row>
    <row r="10" spans="1:5">
      <c r="A10" s="543">
        <v>1.2</v>
      </c>
      <c r="B10" s="511" t="s">
        <v>86</v>
      </c>
      <c r="C10" s="334">
        <v>323748706.01600003</v>
      </c>
      <c r="D10" s="334"/>
      <c r="E10" s="334">
        <v>323748706.01600003</v>
      </c>
    </row>
    <row r="11" spans="1:5">
      <c r="A11" s="543">
        <v>1.3</v>
      </c>
      <c r="B11" s="511" t="s">
        <v>87</v>
      </c>
      <c r="C11" s="334">
        <v>119685958.0573</v>
      </c>
      <c r="D11" s="334"/>
      <c r="E11" s="334">
        <v>119685958.0573</v>
      </c>
    </row>
    <row r="12" spans="1:5">
      <c r="A12" s="543">
        <v>2</v>
      </c>
      <c r="B12" s="512" t="s">
        <v>494</v>
      </c>
      <c r="C12" s="334">
        <v>0</v>
      </c>
      <c r="D12" s="334"/>
      <c r="E12" s="334">
        <v>0</v>
      </c>
    </row>
    <row r="13" spans="1:5" ht="21">
      <c r="A13" s="543">
        <v>2.1</v>
      </c>
      <c r="B13" s="513" t="s">
        <v>495</v>
      </c>
      <c r="C13" s="334">
        <v>0</v>
      </c>
      <c r="D13" s="334"/>
      <c r="E13" s="334">
        <v>0</v>
      </c>
    </row>
    <row r="14" spans="1:5" ht="33.950000000000003" customHeight="1">
      <c r="A14" s="543">
        <v>3</v>
      </c>
      <c r="B14" s="514" t="s">
        <v>496</v>
      </c>
      <c r="C14" s="334">
        <v>0</v>
      </c>
      <c r="D14" s="334"/>
      <c r="E14" s="334">
        <v>0</v>
      </c>
    </row>
    <row r="15" spans="1:5" ht="32.450000000000003" customHeight="1">
      <c r="A15" s="543">
        <v>4</v>
      </c>
      <c r="B15" s="515" t="s">
        <v>497</v>
      </c>
      <c r="C15" s="334">
        <v>0</v>
      </c>
      <c r="D15" s="334"/>
      <c r="E15" s="334">
        <v>0</v>
      </c>
    </row>
    <row r="16" spans="1:5" ht="23.1" customHeight="1">
      <c r="A16" s="543">
        <v>5</v>
      </c>
      <c r="B16" s="515" t="s">
        <v>498</v>
      </c>
      <c r="C16" s="334">
        <f>SUM(C17:C19)</f>
        <v>225924287.93000001</v>
      </c>
      <c r="D16" s="334">
        <f t="shared" ref="D16:E16" si="1">SUM(D17:D19)</f>
        <v>-29715.730000000447</v>
      </c>
      <c r="E16" s="334">
        <f t="shared" si="1"/>
        <v>225954003.66</v>
      </c>
    </row>
    <row r="17" spans="1:5">
      <c r="A17" s="543">
        <v>5.0999999999999996</v>
      </c>
      <c r="B17" s="516" t="s">
        <v>499</v>
      </c>
      <c r="C17" s="334">
        <v>0</v>
      </c>
      <c r="D17" s="334"/>
      <c r="E17" s="334">
        <v>0</v>
      </c>
    </row>
    <row r="18" spans="1:5">
      <c r="A18" s="543">
        <v>5.2</v>
      </c>
      <c r="B18" s="516" t="s">
        <v>426</v>
      </c>
      <c r="C18" s="334">
        <v>225924287.93000001</v>
      </c>
      <c r="D18" s="334">
        <v>-29715.730000000447</v>
      </c>
      <c r="E18" s="334">
        <v>225954003.66</v>
      </c>
    </row>
    <row r="19" spans="1:5">
      <c r="A19" s="543">
        <v>5.3</v>
      </c>
      <c r="B19" s="516" t="s">
        <v>500</v>
      </c>
      <c r="C19" s="334">
        <v>0</v>
      </c>
      <c r="D19" s="334"/>
      <c r="E19" s="334">
        <v>0</v>
      </c>
    </row>
    <row r="20" spans="1:5" ht="21">
      <c r="A20" s="543">
        <v>6</v>
      </c>
      <c r="B20" s="514" t="s">
        <v>501</v>
      </c>
      <c r="C20" s="334">
        <f>SUM(C21:C22)</f>
        <v>3127988370.4440002</v>
      </c>
      <c r="D20" s="334">
        <f t="shared" ref="D20:E20" si="2">SUM(D21:D22)</f>
        <v>0</v>
      </c>
      <c r="E20" s="334">
        <f t="shared" si="2"/>
        <v>3127988370.4440002</v>
      </c>
    </row>
    <row r="21" spans="1:5">
      <c r="A21" s="543">
        <v>6.1</v>
      </c>
      <c r="B21" s="516" t="s">
        <v>426</v>
      </c>
      <c r="C21" s="335">
        <v>150426893.234</v>
      </c>
      <c r="D21" s="335"/>
      <c r="E21" s="335">
        <v>150426893.234</v>
      </c>
    </row>
    <row r="22" spans="1:5">
      <c r="A22" s="543">
        <v>6.2</v>
      </c>
      <c r="B22" s="516" t="s">
        <v>500</v>
      </c>
      <c r="C22" s="335">
        <v>2977561477.21</v>
      </c>
      <c r="D22" s="335"/>
      <c r="E22" s="335">
        <v>2977561477.21</v>
      </c>
    </row>
    <row r="23" spans="1:5" ht="21">
      <c r="A23" s="543">
        <v>7</v>
      </c>
      <c r="B23" s="517" t="s">
        <v>502</v>
      </c>
      <c r="C23" s="336">
        <v>27859354.66</v>
      </c>
      <c r="D23" s="336">
        <v>3796650</v>
      </c>
      <c r="E23" s="336">
        <v>24062704.66</v>
      </c>
    </row>
    <row r="24" spans="1:5" ht="21">
      <c r="A24" s="543">
        <v>8</v>
      </c>
      <c r="B24" s="517" t="s">
        <v>503</v>
      </c>
      <c r="C24" s="336">
        <v>772047.06</v>
      </c>
      <c r="D24" s="336"/>
      <c r="E24" s="336">
        <v>772047.06</v>
      </c>
    </row>
    <row r="25" spans="1:5">
      <c r="A25" s="543">
        <v>9</v>
      </c>
      <c r="B25" s="515" t="s">
        <v>504</v>
      </c>
      <c r="C25" s="336">
        <f>SUM(C26:C27)</f>
        <v>117406523.67999999</v>
      </c>
      <c r="D25" s="336">
        <f t="shared" ref="D25:E25" si="3">SUM(D26:D27)</f>
        <v>14362002.67</v>
      </c>
      <c r="E25" s="336">
        <f t="shared" si="3"/>
        <v>103044521.00999999</v>
      </c>
    </row>
    <row r="26" spans="1:5">
      <c r="A26" s="543">
        <v>9.1</v>
      </c>
      <c r="B26" s="518" t="s">
        <v>505</v>
      </c>
      <c r="C26" s="336">
        <v>117406523.67999999</v>
      </c>
      <c r="D26" s="336">
        <v>14362002.67</v>
      </c>
      <c r="E26" s="336">
        <v>103044521.00999999</v>
      </c>
    </row>
    <row r="27" spans="1:5">
      <c r="A27" s="543">
        <v>9.1999999999999993</v>
      </c>
      <c r="B27" s="518" t="s">
        <v>506</v>
      </c>
      <c r="C27" s="336"/>
      <c r="D27" s="336"/>
      <c r="E27" s="336"/>
    </row>
    <row r="28" spans="1:5">
      <c r="A28" s="543">
        <v>10</v>
      </c>
      <c r="B28" s="515" t="s">
        <v>36</v>
      </c>
      <c r="C28" s="336">
        <f>SUM(C29:C30)</f>
        <v>14442896.469999999</v>
      </c>
      <c r="D28" s="336">
        <f t="shared" ref="D28:E28" si="4">SUM(D29:D30)</f>
        <v>14442896.469999999</v>
      </c>
      <c r="E28" s="336">
        <f t="shared" si="4"/>
        <v>0</v>
      </c>
    </row>
    <row r="29" spans="1:5">
      <c r="A29" s="543">
        <v>10.1</v>
      </c>
      <c r="B29" s="518" t="s">
        <v>507</v>
      </c>
      <c r="C29" s="336">
        <v>0</v>
      </c>
      <c r="D29" s="336"/>
      <c r="E29" s="336">
        <v>0</v>
      </c>
    </row>
    <row r="30" spans="1:5">
      <c r="A30" s="543">
        <v>10.199999999999999</v>
      </c>
      <c r="B30" s="518" t="s">
        <v>508</v>
      </c>
      <c r="C30" s="336">
        <v>14442896.469999999</v>
      </c>
      <c r="D30" s="336">
        <v>14442896.469999999</v>
      </c>
      <c r="E30" s="336">
        <v>0</v>
      </c>
    </row>
    <row r="31" spans="1:5">
      <c r="A31" s="543">
        <v>11</v>
      </c>
      <c r="B31" s="515" t="s">
        <v>509</v>
      </c>
      <c r="C31" s="336">
        <f>SUM(C32:C33)</f>
        <v>4127099.27</v>
      </c>
      <c r="D31" s="336">
        <f t="shared" ref="D31:E31" si="5">SUM(D32:D33)</f>
        <v>0</v>
      </c>
      <c r="E31" s="336">
        <f t="shared" si="5"/>
        <v>4127099.27</v>
      </c>
    </row>
    <row r="32" spans="1:5">
      <c r="A32" s="543">
        <v>11.1</v>
      </c>
      <c r="B32" s="518" t="s">
        <v>510</v>
      </c>
      <c r="C32" s="336">
        <v>4127099.27</v>
      </c>
      <c r="D32" s="336"/>
      <c r="E32" s="336">
        <v>4127099.27</v>
      </c>
    </row>
    <row r="33" spans="1:6">
      <c r="A33" s="543">
        <v>11.2</v>
      </c>
      <c r="B33" s="518" t="s">
        <v>511</v>
      </c>
      <c r="C33" s="336">
        <v>0</v>
      </c>
      <c r="D33" s="336"/>
      <c r="E33" s="336">
        <v>0</v>
      </c>
    </row>
    <row r="34" spans="1:6">
      <c r="A34" s="543">
        <v>13</v>
      </c>
      <c r="B34" s="515" t="s">
        <v>88</v>
      </c>
      <c r="C34" s="335">
        <v>46689660.119999982</v>
      </c>
      <c r="D34" s="335"/>
      <c r="E34" s="335">
        <v>46689660.119999982</v>
      </c>
    </row>
    <row r="35" spans="1:6">
      <c r="A35" s="543">
        <v>13.1</v>
      </c>
      <c r="B35" s="519" t="s">
        <v>512</v>
      </c>
      <c r="C35" s="335">
        <v>26584670.260000002</v>
      </c>
      <c r="D35" s="335"/>
      <c r="E35" s="335">
        <v>26584670.260000002</v>
      </c>
    </row>
    <row r="36" spans="1:6">
      <c r="A36" s="333">
        <v>13.2</v>
      </c>
      <c r="B36" s="315" t="s">
        <v>513</v>
      </c>
      <c r="C36" s="335">
        <v>0</v>
      </c>
      <c r="D36" s="335"/>
      <c r="E36" s="335">
        <v>0</v>
      </c>
    </row>
    <row r="37" spans="1:6" ht="39" thickBot="1">
      <c r="A37" s="191"/>
      <c r="B37" s="192" t="s">
        <v>210</v>
      </c>
      <c r="C37" s="154">
        <f>SUM(C8,C12,C14,C15,C16,C20,C23,C24,C25,C28,C31,C34)</f>
        <v>4066132882.2069998</v>
      </c>
      <c r="D37" s="154">
        <f t="shared" ref="D37:E37" si="6">SUM(D8,D12,D14,D15,D16,D20,D23,D24,D25,D28,D31,D34)</f>
        <v>32571833.409999996</v>
      </c>
      <c r="E37" s="154">
        <f t="shared" si="6"/>
        <v>4033561048.7969995</v>
      </c>
    </row>
    <row r="38" spans="1:6">
      <c r="A38"/>
      <c r="B38"/>
      <c r="C38"/>
      <c r="D38"/>
      <c r="E38"/>
    </row>
    <row r="39" spans="1:6">
      <c r="A39"/>
      <c r="B39"/>
      <c r="C39"/>
      <c r="D39"/>
      <c r="E39"/>
    </row>
    <row r="41" spans="1:6" s="1" customFormat="1">
      <c r="B41" s="27"/>
      <c r="F41"/>
    </row>
    <row r="42" spans="1:6" s="1" customFormat="1">
      <c r="B42" s="28"/>
      <c r="F42"/>
    </row>
    <row r="43" spans="1:6" s="1" customFormat="1">
      <c r="B43" s="27"/>
      <c r="F43"/>
    </row>
    <row r="44" spans="1:6" s="1" customFormat="1">
      <c r="B44" s="27"/>
      <c r="F44"/>
    </row>
    <row r="45" spans="1:6" s="1" customFormat="1">
      <c r="B45" s="27"/>
      <c r="F45"/>
    </row>
    <row r="46" spans="1:6" s="1" customFormat="1">
      <c r="B46" s="27"/>
      <c r="F46"/>
    </row>
    <row r="47" spans="1:6" s="1" customFormat="1">
      <c r="B47" s="27"/>
      <c r="F47"/>
    </row>
    <row r="48" spans="1:6" s="1" customFormat="1">
      <c r="B48" s="28"/>
      <c r="F48"/>
    </row>
    <row r="49" spans="2:6" s="1" customFormat="1">
      <c r="B49" s="28"/>
      <c r="F49"/>
    </row>
    <row r="50" spans="2:6" s="1" customFormat="1">
      <c r="B50" s="28"/>
      <c r="F50"/>
    </row>
    <row r="51" spans="2:6" s="1" customFormat="1">
      <c r="B51" s="28"/>
      <c r="F51"/>
    </row>
    <row r="52" spans="2:6" s="1" customFormat="1">
      <c r="B52" s="28"/>
      <c r="F52"/>
    </row>
    <row r="53" spans="2:6" s="1" customFormat="1">
      <c r="B53" s="28"/>
      <c r="F53"/>
    </row>
  </sheetData>
  <mergeCells count="3">
    <mergeCell ref="B6:B7"/>
    <mergeCell ref="C6:C7"/>
    <mergeCell ref="D6:E6"/>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zoomScale="80" zoomScaleNormal="80" workbookViewId="0">
      <pane xSplit="1" ySplit="4" topLeftCell="B5" activePane="bottomRight" state="frozen"/>
      <selection activeCell="H6" sqref="H6"/>
      <selection pane="topRight" activeCell="H6" sqref="H6"/>
      <selection pane="bottomLeft" activeCell="H6" sqref="H6"/>
      <selection pane="bottomRight" activeCell="C13" sqref="C13"/>
    </sheetView>
  </sheetViews>
  <sheetFormatPr defaultRowHeight="15" outlineLevelRow="1"/>
  <cols>
    <col min="1" max="1" width="9.5703125" style="1" bestFit="1" customWidth="1"/>
    <col min="2" max="2" width="114.140625" style="1" customWidth="1"/>
    <col min="3" max="3" width="18.85546875" customWidth="1"/>
    <col min="4" max="4" width="25.42578125" customWidth="1"/>
    <col min="5" max="5" width="24.140625" customWidth="1"/>
    <col min="6" max="6" width="24" customWidth="1"/>
    <col min="7" max="7" width="10" bestFit="1" customWidth="1"/>
    <col min="8" max="8" width="12" bestFit="1" customWidth="1"/>
    <col min="9" max="9" width="12.5703125" bestFit="1" customWidth="1"/>
  </cols>
  <sheetData>
    <row r="1" spans="1:6" ht="15.75">
      <c r="A1" s="13" t="s">
        <v>97</v>
      </c>
      <c r="B1" s="12" t="str">
        <f>Info!C2</f>
        <v>სს "ბაზისბანკი"</v>
      </c>
    </row>
    <row r="2" spans="1:6" s="13" customFormat="1" ht="15.75" customHeight="1">
      <c r="A2" s="13" t="s">
        <v>98</v>
      </c>
      <c r="B2" s="260">
        <f>'1. key ratios'!B2</f>
        <v>45747</v>
      </c>
      <c r="C2"/>
      <c r="D2"/>
      <c r="E2"/>
      <c r="F2"/>
    </row>
    <row r="3" spans="1:6" s="13" customFormat="1" ht="15.75" customHeight="1">
      <c r="C3"/>
      <c r="D3"/>
      <c r="E3"/>
      <c r="F3"/>
    </row>
    <row r="4" spans="1:6" s="13" customFormat="1" ht="26.25" thickBot="1">
      <c r="A4" s="13" t="s">
        <v>182</v>
      </c>
      <c r="B4" s="101" t="s">
        <v>160</v>
      </c>
      <c r="C4" s="95" t="s">
        <v>76</v>
      </c>
      <c r="D4"/>
      <c r="E4"/>
      <c r="F4"/>
    </row>
    <row r="5" spans="1:6">
      <c r="A5" s="96">
        <v>1</v>
      </c>
      <c r="B5" s="97" t="s">
        <v>491</v>
      </c>
      <c r="C5" s="125">
        <f>'7. LI1'!E37</f>
        <v>4033561048.7969995</v>
      </c>
      <c r="E5" s="544"/>
    </row>
    <row r="6" spans="1:6">
      <c r="A6" s="57">
        <v>2.1</v>
      </c>
      <c r="B6" s="103" t="s">
        <v>610</v>
      </c>
      <c r="C6" s="126">
        <v>625567883.17750001</v>
      </c>
      <c r="E6" s="544"/>
    </row>
    <row r="7" spans="1:6" s="2" customFormat="1" ht="25.5" outlineLevel="1">
      <c r="A7" s="102">
        <v>2.2000000000000002</v>
      </c>
      <c r="B7" s="98" t="s">
        <v>611</v>
      </c>
      <c r="C7" s="127">
        <v>29818000</v>
      </c>
      <c r="E7" s="544"/>
    </row>
    <row r="8" spans="1:6" s="2" customFormat="1" ht="26.25">
      <c r="A8" s="102">
        <v>3</v>
      </c>
      <c r="B8" s="99" t="s">
        <v>492</v>
      </c>
      <c r="C8" s="128">
        <f>SUM(C5:C7)</f>
        <v>4688946931.9744997</v>
      </c>
      <c r="E8" s="544"/>
    </row>
    <row r="9" spans="1:6">
      <c r="A9" s="57">
        <v>4</v>
      </c>
      <c r="B9" s="106" t="s">
        <v>158</v>
      </c>
      <c r="C9" s="126">
        <v>0</v>
      </c>
      <c r="E9" s="544"/>
    </row>
    <row r="10" spans="1:6" s="2" customFormat="1" ht="25.5" outlineLevel="1">
      <c r="A10" s="102">
        <v>5.0999999999999996</v>
      </c>
      <c r="B10" s="98" t="s">
        <v>164</v>
      </c>
      <c r="C10" s="127">
        <v>-253535886.92237008</v>
      </c>
      <c r="E10" s="544"/>
    </row>
    <row r="11" spans="1:6" s="2" customFormat="1" ht="25.5" outlineLevel="1">
      <c r="A11" s="102">
        <v>5.2</v>
      </c>
      <c r="B11" s="98" t="s">
        <v>165</v>
      </c>
      <c r="C11" s="127">
        <v>-26325063.02248361</v>
      </c>
      <c r="E11" s="544"/>
    </row>
    <row r="12" spans="1:6" s="2" customFormat="1">
      <c r="A12" s="102">
        <v>6</v>
      </c>
      <c r="B12" s="104" t="s">
        <v>739</v>
      </c>
      <c r="C12" s="127">
        <v>0</v>
      </c>
      <c r="E12" s="544"/>
    </row>
    <row r="13" spans="1:6" s="2" customFormat="1" ht="15.75" thickBot="1">
      <c r="A13" s="105">
        <v>7</v>
      </c>
      <c r="B13" s="100" t="s">
        <v>159</v>
      </c>
      <c r="C13" s="129">
        <f>SUM(C8:C12)</f>
        <v>4409085982.0296459</v>
      </c>
      <c r="E13" s="544"/>
    </row>
    <row r="15" spans="1:6">
      <c r="B15" s="17"/>
    </row>
    <row r="17" spans="2:9" s="1" customFormat="1">
      <c r="B17" s="29"/>
      <c r="C17"/>
      <c r="D17"/>
      <c r="E17"/>
      <c r="F17"/>
      <c r="G17"/>
      <c r="H17"/>
      <c r="I17"/>
    </row>
    <row r="18" spans="2:9" s="1" customFormat="1">
      <c r="B18" s="26"/>
      <c r="C18"/>
      <c r="D18"/>
      <c r="E18"/>
      <c r="F18"/>
      <c r="G18"/>
      <c r="H18"/>
      <c r="I18"/>
    </row>
    <row r="19" spans="2:9" s="1" customFormat="1">
      <c r="B19" s="26"/>
      <c r="C19"/>
      <c r="D19"/>
      <c r="E19"/>
      <c r="F19"/>
      <c r="G19"/>
      <c r="H19"/>
      <c r="I19"/>
    </row>
    <row r="20" spans="2:9" s="1" customFormat="1">
      <c r="B20" s="28"/>
      <c r="C20"/>
      <c r="D20"/>
      <c r="E20"/>
      <c r="F20"/>
      <c r="G20"/>
      <c r="H20"/>
      <c r="I20"/>
    </row>
    <row r="21" spans="2:9" s="1" customFormat="1">
      <c r="B21" s="27"/>
      <c r="C21"/>
      <c r="D21"/>
      <c r="E21"/>
      <c r="F21"/>
      <c r="G21"/>
      <c r="H21"/>
      <c r="I21"/>
    </row>
    <row r="22" spans="2:9" s="1" customFormat="1">
      <c r="B22" s="28"/>
      <c r="C22"/>
      <c r="D22"/>
      <c r="E22"/>
      <c r="F22"/>
      <c r="G22"/>
      <c r="H22"/>
      <c r="I22"/>
    </row>
    <row r="23" spans="2:9" s="1" customFormat="1">
      <c r="B23" s="27"/>
      <c r="C23"/>
      <c r="D23"/>
      <c r="E23"/>
      <c r="F23"/>
      <c r="G23"/>
      <c r="H23"/>
      <c r="I23"/>
    </row>
    <row r="24" spans="2:9" s="1" customFormat="1">
      <c r="B24" s="27"/>
      <c r="C24"/>
      <c r="D24"/>
      <c r="E24"/>
      <c r="F24"/>
      <c r="G24"/>
      <c r="H24"/>
      <c r="I24"/>
    </row>
    <row r="25" spans="2:9" s="1" customFormat="1">
      <c r="B25" s="27"/>
      <c r="C25"/>
      <c r="D25"/>
      <c r="E25"/>
      <c r="F25"/>
      <c r="G25"/>
      <c r="H25"/>
      <c r="I25"/>
    </row>
    <row r="26" spans="2:9" s="1" customFormat="1">
      <c r="B26" s="27"/>
      <c r="C26"/>
      <c r="D26"/>
      <c r="E26"/>
      <c r="F26"/>
      <c r="G26"/>
      <c r="H26"/>
      <c r="I26"/>
    </row>
    <row r="27" spans="2:9" s="1" customFormat="1">
      <c r="B27" s="27"/>
      <c r="C27"/>
      <c r="D27"/>
      <c r="E27"/>
      <c r="F27"/>
      <c r="G27"/>
      <c r="H27"/>
      <c r="I27"/>
    </row>
    <row r="28" spans="2:9" s="1" customFormat="1">
      <c r="B28" s="28"/>
      <c r="C28"/>
      <c r="D28"/>
      <c r="E28"/>
      <c r="F28"/>
      <c r="G28"/>
      <c r="H28"/>
      <c r="I28"/>
    </row>
    <row r="29" spans="2:9" s="1" customFormat="1">
      <c r="B29" s="28"/>
      <c r="C29"/>
      <c r="D29"/>
      <c r="E29"/>
      <c r="F29"/>
      <c r="G29"/>
      <c r="H29"/>
      <c r="I29"/>
    </row>
    <row r="30" spans="2:9" s="1" customFormat="1">
      <c r="B30" s="28"/>
      <c r="C30"/>
      <c r="D30"/>
      <c r="E30"/>
      <c r="F30"/>
      <c r="G30"/>
      <c r="H30"/>
      <c r="I30"/>
    </row>
    <row r="31" spans="2:9" s="1" customFormat="1">
      <c r="B31" s="28"/>
      <c r="C31"/>
      <c r="D31"/>
      <c r="E31"/>
      <c r="F31"/>
      <c r="G31"/>
      <c r="H31"/>
      <c r="I31"/>
    </row>
    <row r="32" spans="2:9" s="1" customFormat="1">
      <c r="B32" s="28"/>
      <c r="C32"/>
      <c r="D32"/>
      <c r="E32"/>
      <c r="F32"/>
      <c r="G32"/>
      <c r="H32"/>
      <c r="I32"/>
    </row>
    <row r="33" spans="2:9" s="1" customFormat="1">
      <c r="B33" s="28"/>
      <c r="C33"/>
      <c r="D33"/>
      <c r="E33"/>
      <c r="F33"/>
      <c r="G33"/>
      <c r="H33"/>
      <c r="I33"/>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56"/>
  <sheetViews>
    <sheetView zoomScale="80" zoomScaleNormal="80" workbookViewId="0">
      <pane xSplit="1" ySplit="5" topLeftCell="B6" activePane="bottomRight" state="frozen"/>
      <selection pane="topRight" activeCell="B1" sqref="B1"/>
      <selection pane="bottomLeft" activeCell="A5" sqref="A5"/>
      <selection pane="bottomRight" activeCell="B6" sqref="B6"/>
    </sheetView>
  </sheetViews>
  <sheetFormatPr defaultRowHeight="15"/>
  <cols>
    <col min="1" max="1" width="9.5703125" style="1" bestFit="1" customWidth="1"/>
    <col min="2" max="2" width="132.42578125" style="1" customWidth="1"/>
    <col min="3" max="3" width="18.42578125" style="1" customWidth="1"/>
  </cols>
  <sheetData>
    <row r="1" spans="1:6" ht="15.75">
      <c r="A1" s="13" t="s">
        <v>97</v>
      </c>
      <c r="B1" s="12" t="str">
        <f>Info!C2</f>
        <v>სს "ბაზისბანკი"</v>
      </c>
      <c r="D1" s="1"/>
      <c r="E1" s="1"/>
      <c r="F1" s="1"/>
    </row>
    <row r="2" spans="1:6" s="13" customFormat="1" ht="15.75" customHeight="1">
      <c r="A2" s="13" t="s">
        <v>98</v>
      </c>
      <c r="B2" s="260">
        <f>'1. key ratios'!B2</f>
        <v>45747</v>
      </c>
    </row>
    <row r="3" spans="1:6" s="13" customFormat="1" ht="15.75" customHeight="1"/>
    <row r="4" spans="1:6" ht="15.75" thickBot="1">
      <c r="A4" s="1" t="s">
        <v>183</v>
      </c>
      <c r="B4" s="22" t="s">
        <v>74</v>
      </c>
    </row>
    <row r="5" spans="1:6">
      <c r="A5" s="64" t="s">
        <v>25</v>
      </c>
      <c r="B5" s="65"/>
      <c r="C5" s="66" t="s">
        <v>26</v>
      </c>
    </row>
    <row r="6" spans="1:6">
      <c r="A6" s="67">
        <v>1</v>
      </c>
      <c r="B6" s="41" t="s">
        <v>27</v>
      </c>
      <c r="C6" s="130">
        <f>SUM(C7:C11)</f>
        <v>627344631.51999998</v>
      </c>
      <c r="E6" s="544"/>
    </row>
    <row r="7" spans="1:6">
      <c r="A7" s="67">
        <v>2</v>
      </c>
      <c r="B7" s="38" t="s">
        <v>28</v>
      </c>
      <c r="C7" s="131">
        <v>18212575</v>
      </c>
      <c r="E7" s="544"/>
    </row>
    <row r="8" spans="1:6">
      <c r="A8" s="67">
        <v>3</v>
      </c>
      <c r="B8" s="33" t="s">
        <v>29</v>
      </c>
      <c r="C8" s="131">
        <v>130405755.95</v>
      </c>
      <c r="E8" s="544"/>
    </row>
    <row r="9" spans="1:6">
      <c r="A9" s="67">
        <v>4</v>
      </c>
      <c r="B9" s="33" t="s">
        <v>30</v>
      </c>
      <c r="C9" s="131">
        <v>14332286.940000001</v>
      </c>
      <c r="E9" s="544"/>
    </row>
    <row r="10" spans="1:6">
      <c r="A10" s="67">
        <v>5</v>
      </c>
      <c r="B10" s="33" t="s">
        <v>31</v>
      </c>
      <c r="C10" s="131">
        <v>0</v>
      </c>
      <c r="E10" s="544"/>
    </row>
    <row r="11" spans="1:6">
      <c r="A11" s="67">
        <v>6</v>
      </c>
      <c r="B11" s="39" t="s">
        <v>32</v>
      </c>
      <c r="C11" s="131">
        <v>464394013.63</v>
      </c>
      <c r="E11" s="544"/>
    </row>
    <row r="12" spans="1:6" s="2" customFormat="1">
      <c r="A12" s="67">
        <v>7</v>
      </c>
      <c r="B12" s="41" t="s">
        <v>33</v>
      </c>
      <c r="C12" s="132">
        <f>SUM(C13:C28)</f>
        <v>32571833.41</v>
      </c>
      <c r="E12" s="544"/>
    </row>
    <row r="13" spans="1:6" s="2" customFormat="1">
      <c r="A13" s="67">
        <v>8</v>
      </c>
      <c r="B13" s="40" t="s">
        <v>34</v>
      </c>
      <c r="C13" s="133">
        <v>14332286.940000001</v>
      </c>
      <c r="E13" s="544"/>
    </row>
    <row r="14" spans="1:6" s="2" customFormat="1" ht="25.5">
      <c r="A14" s="67">
        <v>9</v>
      </c>
      <c r="B14" s="34" t="s">
        <v>35</v>
      </c>
      <c r="C14" s="133">
        <v>0</v>
      </c>
      <c r="E14" s="544"/>
    </row>
    <row r="15" spans="1:6" s="2" customFormat="1">
      <c r="A15" s="67">
        <v>10</v>
      </c>
      <c r="B15" s="35" t="s">
        <v>36</v>
      </c>
      <c r="C15" s="133">
        <v>14442896.469999999</v>
      </c>
      <c r="E15" s="544"/>
    </row>
    <row r="16" spans="1:6" s="2" customFormat="1">
      <c r="A16" s="67">
        <v>11</v>
      </c>
      <c r="B16" s="36" t="s">
        <v>37</v>
      </c>
      <c r="C16" s="133">
        <v>0</v>
      </c>
      <c r="E16" s="544"/>
    </row>
    <row r="17" spans="1:5" s="2" customFormat="1">
      <c r="A17" s="67">
        <v>12</v>
      </c>
      <c r="B17" s="35" t="s">
        <v>38</v>
      </c>
      <c r="C17" s="133">
        <v>0</v>
      </c>
      <c r="E17" s="544"/>
    </row>
    <row r="18" spans="1:5" s="2" customFormat="1">
      <c r="A18" s="67">
        <v>13</v>
      </c>
      <c r="B18" s="35" t="s">
        <v>39</v>
      </c>
      <c r="C18" s="133">
        <v>0</v>
      </c>
      <c r="E18" s="544"/>
    </row>
    <row r="19" spans="1:5" s="2" customFormat="1">
      <c r="A19" s="67">
        <v>14</v>
      </c>
      <c r="B19" s="35" t="s">
        <v>40</v>
      </c>
      <c r="C19" s="133">
        <v>0</v>
      </c>
      <c r="E19" s="544"/>
    </row>
    <row r="20" spans="1:5" s="2" customFormat="1" ht="25.5">
      <c r="A20" s="67">
        <v>15</v>
      </c>
      <c r="B20" s="35" t="s">
        <v>41</v>
      </c>
      <c r="C20" s="133">
        <v>0</v>
      </c>
      <c r="E20" s="544"/>
    </row>
    <row r="21" spans="1:5" s="2" customFormat="1" ht="25.5">
      <c r="A21" s="67">
        <v>16</v>
      </c>
      <c r="B21" s="34" t="s">
        <v>42</v>
      </c>
      <c r="C21" s="133">
        <v>0</v>
      </c>
      <c r="E21" s="544"/>
    </row>
    <row r="22" spans="1:5" s="2" customFormat="1">
      <c r="A22" s="67">
        <v>17</v>
      </c>
      <c r="B22" s="68" t="s">
        <v>43</v>
      </c>
      <c r="C22" s="133">
        <v>3796650</v>
      </c>
      <c r="E22" s="544"/>
    </row>
    <row r="23" spans="1:5" s="2" customFormat="1">
      <c r="A23" s="67">
        <v>18</v>
      </c>
      <c r="B23" s="451" t="s">
        <v>490</v>
      </c>
      <c r="C23" s="312">
        <v>0</v>
      </c>
      <c r="E23" s="544"/>
    </row>
    <row r="24" spans="1:5" s="2" customFormat="1" ht="25.5">
      <c r="A24" s="67">
        <v>19</v>
      </c>
      <c r="B24" s="34" t="s">
        <v>44</v>
      </c>
      <c r="C24" s="133">
        <v>0</v>
      </c>
      <c r="E24" s="544"/>
    </row>
    <row r="25" spans="1:5" s="2" customFormat="1" ht="25.5">
      <c r="A25" s="67">
        <v>20</v>
      </c>
      <c r="B25" s="34" t="s">
        <v>45</v>
      </c>
      <c r="C25" s="133">
        <v>0</v>
      </c>
      <c r="E25" s="544"/>
    </row>
    <row r="26" spans="1:5" s="2" customFormat="1" ht="25.5">
      <c r="A26" s="67">
        <v>21</v>
      </c>
      <c r="B26" s="36" t="s">
        <v>46</v>
      </c>
      <c r="C26" s="133">
        <v>0</v>
      </c>
      <c r="E26" s="544"/>
    </row>
    <row r="27" spans="1:5" s="2" customFormat="1">
      <c r="A27" s="67">
        <v>22</v>
      </c>
      <c r="B27" s="36" t="s">
        <v>47</v>
      </c>
      <c r="C27" s="133">
        <v>0</v>
      </c>
      <c r="E27" s="544"/>
    </row>
    <row r="28" spans="1:5" s="2" customFormat="1" ht="25.5">
      <c r="A28" s="67">
        <v>23</v>
      </c>
      <c r="B28" s="36" t="s">
        <v>48</v>
      </c>
      <c r="C28" s="133">
        <v>0</v>
      </c>
      <c r="E28" s="544"/>
    </row>
    <row r="29" spans="1:5" s="2" customFormat="1">
      <c r="A29" s="67">
        <v>24</v>
      </c>
      <c r="B29" s="42" t="s">
        <v>22</v>
      </c>
      <c r="C29" s="132">
        <f>C6-C12</f>
        <v>594772798.11000001</v>
      </c>
      <c r="E29" s="544"/>
    </row>
    <row r="30" spans="1:5" s="2" customFormat="1">
      <c r="A30" s="69"/>
      <c r="B30" s="37"/>
      <c r="C30" s="133"/>
      <c r="E30" s="544"/>
    </row>
    <row r="31" spans="1:5" s="2" customFormat="1">
      <c r="A31" s="69">
        <v>25</v>
      </c>
      <c r="B31" s="42" t="s">
        <v>49</v>
      </c>
      <c r="C31" s="132">
        <f>C32+C35</f>
        <v>0</v>
      </c>
      <c r="E31" s="544"/>
    </row>
    <row r="32" spans="1:5" s="2" customFormat="1">
      <c r="A32" s="69">
        <v>26</v>
      </c>
      <c r="B32" s="33" t="s">
        <v>50</v>
      </c>
      <c r="C32" s="134">
        <f>C33+C34</f>
        <v>0</v>
      </c>
      <c r="E32" s="544"/>
    </row>
    <row r="33" spans="1:5" s="2" customFormat="1">
      <c r="A33" s="69">
        <v>27</v>
      </c>
      <c r="B33" s="84" t="s">
        <v>51</v>
      </c>
      <c r="C33" s="133"/>
      <c r="E33" s="544"/>
    </row>
    <row r="34" spans="1:5" s="2" customFormat="1">
      <c r="A34" s="69">
        <v>28</v>
      </c>
      <c r="B34" s="84" t="s">
        <v>52</v>
      </c>
      <c r="C34" s="133"/>
      <c r="E34" s="544"/>
    </row>
    <row r="35" spans="1:5" s="2" customFormat="1">
      <c r="A35" s="69">
        <v>29</v>
      </c>
      <c r="B35" s="33" t="s">
        <v>53</v>
      </c>
      <c r="C35" s="133"/>
      <c r="E35" s="544"/>
    </row>
    <row r="36" spans="1:5" s="2" customFormat="1">
      <c r="A36" s="69">
        <v>30</v>
      </c>
      <c r="B36" s="42" t="s">
        <v>54</v>
      </c>
      <c r="C36" s="132">
        <f>SUM(C37:C41)</f>
        <v>0</v>
      </c>
      <c r="E36" s="544"/>
    </row>
    <row r="37" spans="1:5" s="2" customFormat="1">
      <c r="A37" s="69">
        <v>31</v>
      </c>
      <c r="B37" s="34" t="s">
        <v>55</v>
      </c>
      <c r="C37" s="133"/>
      <c r="E37" s="544"/>
    </row>
    <row r="38" spans="1:5" s="2" customFormat="1">
      <c r="A38" s="69">
        <v>32</v>
      </c>
      <c r="B38" s="35" t="s">
        <v>56</v>
      </c>
      <c r="C38" s="133"/>
      <c r="E38" s="544"/>
    </row>
    <row r="39" spans="1:5" s="2" customFormat="1" ht="25.5">
      <c r="A39" s="69">
        <v>33</v>
      </c>
      <c r="B39" s="34" t="s">
        <v>57</v>
      </c>
      <c r="C39" s="133"/>
      <c r="E39" s="544"/>
    </row>
    <row r="40" spans="1:5" s="2" customFormat="1" ht="25.5">
      <c r="A40" s="69">
        <v>34</v>
      </c>
      <c r="B40" s="34" t="s">
        <v>45</v>
      </c>
      <c r="C40" s="133"/>
      <c r="E40" s="544"/>
    </row>
    <row r="41" spans="1:5" s="2" customFormat="1" ht="25.5">
      <c r="A41" s="69">
        <v>35</v>
      </c>
      <c r="B41" s="36" t="s">
        <v>58</v>
      </c>
      <c r="C41" s="133"/>
      <c r="E41" s="544"/>
    </row>
    <row r="42" spans="1:5" s="2" customFormat="1">
      <c r="A42" s="69">
        <v>36</v>
      </c>
      <c r="B42" s="42" t="s">
        <v>23</v>
      </c>
      <c r="C42" s="132">
        <f>C31-C36</f>
        <v>0</v>
      </c>
      <c r="E42" s="544"/>
    </row>
    <row r="43" spans="1:5" s="2" customFormat="1">
      <c r="A43" s="69"/>
      <c r="B43" s="37"/>
      <c r="C43" s="133"/>
      <c r="E43" s="544"/>
    </row>
    <row r="44" spans="1:5" s="2" customFormat="1">
      <c r="A44" s="69">
        <v>37</v>
      </c>
      <c r="B44" s="43" t="s">
        <v>59</v>
      </c>
      <c r="C44" s="132">
        <f>SUM(C45:C47)</f>
        <v>134935856.40000001</v>
      </c>
      <c r="E44" s="544"/>
    </row>
    <row r="45" spans="1:5" s="2" customFormat="1">
      <c r="A45" s="69">
        <v>38</v>
      </c>
      <c r="B45" s="33" t="s">
        <v>60</v>
      </c>
      <c r="C45" s="133">
        <v>134935856.40000001</v>
      </c>
      <c r="E45" s="544"/>
    </row>
    <row r="46" spans="1:5" s="2" customFormat="1">
      <c r="A46" s="69">
        <v>39</v>
      </c>
      <c r="B46" s="33" t="s">
        <v>61</v>
      </c>
      <c r="C46" s="133">
        <v>0</v>
      </c>
      <c r="E46" s="544"/>
    </row>
    <row r="47" spans="1:5" s="2" customFormat="1">
      <c r="A47" s="69">
        <v>40</v>
      </c>
      <c r="B47" s="452" t="s">
        <v>489</v>
      </c>
      <c r="C47" s="133">
        <v>0</v>
      </c>
      <c r="E47" s="544"/>
    </row>
    <row r="48" spans="1:5" s="2" customFormat="1">
      <c r="A48" s="69">
        <v>41</v>
      </c>
      <c r="B48" s="43" t="s">
        <v>62</v>
      </c>
      <c r="C48" s="132">
        <f>SUM(C49:C52)</f>
        <v>0</v>
      </c>
      <c r="E48" s="544"/>
    </row>
    <row r="49" spans="1:5" s="2" customFormat="1">
      <c r="A49" s="69">
        <v>42</v>
      </c>
      <c r="B49" s="34" t="s">
        <v>63</v>
      </c>
      <c r="C49" s="133">
        <v>0</v>
      </c>
      <c r="E49" s="544"/>
    </row>
    <row r="50" spans="1:5" s="2" customFormat="1">
      <c r="A50" s="69">
        <v>43</v>
      </c>
      <c r="B50" s="35" t="s">
        <v>64</v>
      </c>
      <c r="C50" s="133">
        <v>0</v>
      </c>
      <c r="E50" s="544"/>
    </row>
    <row r="51" spans="1:5" s="2" customFormat="1" ht="25.5">
      <c r="A51" s="69">
        <v>44</v>
      </c>
      <c r="B51" s="34" t="s">
        <v>65</v>
      </c>
      <c r="C51" s="133">
        <v>0</v>
      </c>
      <c r="E51" s="544"/>
    </row>
    <row r="52" spans="1:5" s="2" customFormat="1" ht="25.5">
      <c r="A52" s="69">
        <v>45</v>
      </c>
      <c r="B52" s="34" t="s">
        <v>45</v>
      </c>
      <c r="C52" s="133">
        <v>0</v>
      </c>
      <c r="E52" s="544"/>
    </row>
    <row r="53" spans="1:5" s="2" customFormat="1" ht="15.75" thickBot="1">
      <c r="A53" s="69">
        <v>46</v>
      </c>
      <c r="B53" s="70" t="s">
        <v>24</v>
      </c>
      <c r="C53" s="135">
        <f>C44-C48</f>
        <v>134935856.40000001</v>
      </c>
      <c r="E53" s="544"/>
    </row>
    <row r="54" spans="1:5">
      <c r="E54" s="544"/>
    </row>
    <row r="56" spans="1:5">
      <c r="B56" s="1" t="s">
        <v>130</v>
      </c>
    </row>
  </sheetData>
  <dataValidations count="1">
    <dataValidation operator="lessThanOrEqual" allowBlank="1" showInputMessage="1" showErrorMessage="1" errorTitle="Should be negative number" error="Should be whole negative number or 0" sqref="C13:C53"/>
  </dataValidations>
  <pageMargins left="0.7" right="0.7" top="0.75" bottom="0.75" header="0.3" footer="0.3"/>
  <ignoredErrors>
    <ignoredError sqref="C32"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J23"/>
  <sheetViews>
    <sheetView tabSelected="1" zoomScale="80" zoomScaleNormal="80" workbookViewId="0">
      <selection activeCell="C38" sqref="C38"/>
    </sheetView>
  </sheetViews>
  <sheetFormatPr defaultColWidth="9.140625" defaultRowHeight="12.75"/>
  <cols>
    <col min="1" max="1" width="10.85546875" style="1" bestFit="1" customWidth="1"/>
    <col min="2" max="2" width="59" style="1" customWidth="1"/>
    <col min="3" max="3" width="16.85546875" style="1" bestFit="1" customWidth="1"/>
    <col min="4" max="4" width="22.140625" style="1" customWidth="1"/>
    <col min="5" max="16384" width="9.140625" style="1"/>
  </cols>
  <sheetData>
    <row r="1" spans="1:10" ht="15">
      <c r="A1" s="13" t="s">
        <v>97</v>
      </c>
      <c r="B1" s="12" t="str">
        <f>Info!C2</f>
        <v>სს "ბაზისბანკი"</v>
      </c>
    </row>
    <row r="2" spans="1:10" s="13" customFormat="1" ht="15.75" customHeight="1">
      <c r="A2" s="13" t="s">
        <v>98</v>
      </c>
      <c r="B2" s="260">
        <f>'1. key ratios'!B2</f>
        <v>45747</v>
      </c>
    </row>
    <row r="3" spans="1:10" s="13" customFormat="1" ht="15.75" customHeight="1"/>
    <row r="4" spans="1:10" ht="13.5" thickBot="1">
      <c r="A4" s="1" t="s">
        <v>237</v>
      </c>
      <c r="B4" s="204" t="s">
        <v>238</v>
      </c>
    </row>
    <row r="5" spans="1:10" s="29" customFormat="1">
      <c r="A5" s="723" t="s">
        <v>239</v>
      </c>
      <c r="B5" s="724"/>
      <c r="C5" s="194" t="s">
        <v>240</v>
      </c>
      <c r="D5" s="195" t="s">
        <v>241</v>
      </c>
    </row>
    <row r="6" spans="1:10" s="205" customFormat="1">
      <c r="A6" s="196">
        <v>1</v>
      </c>
      <c r="B6" s="197" t="s">
        <v>242</v>
      </c>
      <c r="C6" s="197"/>
      <c r="D6" s="198"/>
    </row>
    <row r="7" spans="1:10" s="205" customFormat="1">
      <c r="A7" s="199" t="s">
        <v>243</v>
      </c>
      <c r="B7" s="200" t="s">
        <v>244</v>
      </c>
      <c r="C7" s="222">
        <v>4.4999999999999998E-2</v>
      </c>
      <c r="D7" s="546">
        <f>C7*'5. RWA'!$C$13</f>
        <v>164550161.81378394</v>
      </c>
      <c r="I7" s="545"/>
      <c r="J7" s="545"/>
    </row>
    <row r="8" spans="1:10" s="205" customFormat="1">
      <c r="A8" s="199" t="s">
        <v>245</v>
      </c>
      <c r="B8" s="200" t="s">
        <v>246</v>
      </c>
      <c r="C8" s="223">
        <v>0.06</v>
      </c>
      <c r="D8" s="546">
        <f>C8*'5. RWA'!$C$13</f>
        <v>219400215.75171193</v>
      </c>
      <c r="I8" s="545"/>
      <c r="J8" s="545"/>
    </row>
    <row r="9" spans="1:10" s="205" customFormat="1">
      <c r="A9" s="199" t="s">
        <v>247</v>
      </c>
      <c r="B9" s="200" t="s">
        <v>248</v>
      </c>
      <c r="C9" s="223">
        <v>0.08</v>
      </c>
      <c r="D9" s="546">
        <f>C9*'5. RWA'!$C$13</f>
        <v>292533621.00228262</v>
      </c>
      <c r="I9" s="545"/>
      <c r="J9" s="545"/>
    </row>
    <row r="10" spans="1:10" s="205" customFormat="1">
      <c r="A10" s="196" t="s">
        <v>249</v>
      </c>
      <c r="B10" s="197" t="s">
        <v>250</v>
      </c>
      <c r="C10" s="224"/>
      <c r="D10" s="547"/>
      <c r="I10" s="545"/>
      <c r="J10" s="545"/>
    </row>
    <row r="11" spans="1:10" s="206" customFormat="1">
      <c r="A11" s="201" t="s">
        <v>251</v>
      </c>
      <c r="B11" s="202" t="s">
        <v>740</v>
      </c>
      <c r="C11" s="225">
        <v>2.5000000000000001E-2</v>
      </c>
      <c r="D11" s="548">
        <v>91416756.563213319</v>
      </c>
      <c r="I11" s="545"/>
      <c r="J11" s="545"/>
    </row>
    <row r="12" spans="1:10" s="206" customFormat="1">
      <c r="A12" s="201" t="s">
        <v>252</v>
      </c>
      <c r="B12" s="202" t="s">
        <v>253</v>
      </c>
      <c r="C12" s="225">
        <v>5.0000000000000001E-3</v>
      </c>
      <c r="D12" s="548">
        <v>18283351.312642664</v>
      </c>
      <c r="I12" s="545"/>
      <c r="J12" s="545"/>
    </row>
    <row r="13" spans="1:10" s="206" customFormat="1">
      <c r="A13" s="201" t="s">
        <v>254</v>
      </c>
      <c r="B13" s="202" t="s">
        <v>255</v>
      </c>
      <c r="C13" s="225"/>
      <c r="D13" s="548">
        <f>C13*'5. RWA'!$C$13</f>
        <v>0</v>
      </c>
      <c r="I13" s="545"/>
      <c r="J13" s="545"/>
    </row>
    <row r="14" spans="1:10" s="205" customFormat="1">
      <c r="A14" s="196" t="s">
        <v>256</v>
      </c>
      <c r="B14" s="197" t="s">
        <v>301</v>
      </c>
      <c r="C14" s="226"/>
      <c r="D14" s="547"/>
      <c r="I14" s="545"/>
      <c r="J14" s="545"/>
    </row>
    <row r="15" spans="1:10" s="205" customFormat="1">
      <c r="A15" s="215" t="s">
        <v>259</v>
      </c>
      <c r="B15" s="202" t="s">
        <v>302</v>
      </c>
      <c r="C15" s="225">
        <v>4.9882764779367067E-2</v>
      </c>
      <c r="D15" s="548">
        <v>182404822.5814172</v>
      </c>
      <c r="I15" s="545"/>
      <c r="J15" s="545"/>
    </row>
    <row r="16" spans="1:10" s="205" customFormat="1">
      <c r="A16" s="215" t="s">
        <v>260</v>
      </c>
      <c r="B16" s="202" t="s">
        <v>262</v>
      </c>
      <c r="C16" s="225">
        <v>5.887255133707768E-2</v>
      </c>
      <c r="D16" s="548">
        <v>215277507.75347635</v>
      </c>
      <c r="I16" s="545"/>
      <c r="J16" s="545"/>
    </row>
    <row r="17" spans="1:10" s="205" customFormat="1">
      <c r="A17" s="215" t="s">
        <v>261</v>
      </c>
      <c r="B17" s="202" t="s">
        <v>299</v>
      </c>
      <c r="C17" s="225">
        <v>7.070121786038111E-2</v>
      </c>
      <c r="D17" s="548">
        <v>258531040.87460676</v>
      </c>
      <c r="I17" s="545"/>
      <c r="J17" s="545"/>
    </row>
    <row r="18" spans="1:10" s="29" customFormat="1">
      <c r="A18" s="725" t="s">
        <v>300</v>
      </c>
      <c r="B18" s="726"/>
      <c r="C18" s="227" t="s">
        <v>240</v>
      </c>
      <c r="D18" s="549" t="s">
        <v>241</v>
      </c>
      <c r="I18" s="545"/>
      <c r="J18" s="545"/>
    </row>
    <row r="19" spans="1:10" s="205" customFormat="1">
      <c r="A19" s="203">
        <v>4</v>
      </c>
      <c r="B19" s="202" t="s">
        <v>22</v>
      </c>
      <c r="C19" s="225">
        <f>C7+C11+C12+C13+C15</f>
        <v>0.12488276477936708</v>
      </c>
      <c r="D19" s="546">
        <f>C19*'5. RWA'!$C$13</f>
        <v>456655092.27105719</v>
      </c>
      <c r="I19" s="545"/>
      <c r="J19" s="545"/>
    </row>
    <row r="20" spans="1:10" s="205" customFormat="1">
      <c r="A20" s="203">
        <v>5</v>
      </c>
      <c r="B20" s="202" t="s">
        <v>75</v>
      </c>
      <c r="C20" s="225">
        <f>C8+C11+C12+C13+C16</f>
        <v>0.14887255133707766</v>
      </c>
      <c r="D20" s="546">
        <f>C20*'5. RWA'!$C$13</f>
        <v>544377831.38104427</v>
      </c>
      <c r="I20" s="545"/>
      <c r="J20" s="545"/>
    </row>
    <row r="21" spans="1:10" s="205" customFormat="1" ht="13.5" thickBot="1">
      <c r="A21" s="207" t="s">
        <v>257</v>
      </c>
      <c r="B21" s="208" t="s">
        <v>74</v>
      </c>
      <c r="C21" s="228">
        <f>C9+C11+C12+C13+C17</f>
        <v>0.18070121786038112</v>
      </c>
      <c r="D21" s="550">
        <f>C21*'5. RWA'!$C$13</f>
        <v>660764769.75274539</v>
      </c>
      <c r="I21" s="545"/>
      <c r="J21" s="545"/>
    </row>
    <row r="23" spans="1:10">
      <c r="B23" s="17"/>
    </row>
  </sheetData>
  <mergeCells count="2">
    <mergeCell ref="A5:B5"/>
    <mergeCell ref="A18:B18"/>
  </mergeCells>
  <conditionalFormatting sqref="C21">
    <cfRule type="cellIs" dxfId="19"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E27"/>
  <sheetViews>
    <sheetView showGridLines="0" zoomScaleNormal="100" workbookViewId="0">
      <selection activeCell="C31" sqref="C31"/>
    </sheetView>
  </sheetViews>
  <sheetFormatPr defaultRowHeight="15"/>
  <cols>
    <col min="1" max="1" width="107.140625" bestFit="1" customWidth="1"/>
    <col min="2" max="2" width="50.85546875" bestFit="1" customWidth="1"/>
    <col min="3" max="3" width="28.140625" bestFit="1" customWidth="1"/>
    <col min="4" max="7" width="28.140625" customWidth="1"/>
  </cols>
  <sheetData>
    <row r="1" spans="1:2">
      <c r="A1" s="422" t="s">
        <v>97</v>
      </c>
      <c r="B1" s="12" t="str">
        <f>Info!C2</f>
        <v>სს "ბაზისბანკი"</v>
      </c>
    </row>
    <row r="2" spans="1:2">
      <c r="A2" s="422" t="s">
        <v>98</v>
      </c>
      <c r="B2" s="260">
        <f>'1. key ratios'!B2</f>
        <v>45747</v>
      </c>
    </row>
    <row r="3" spans="1:2">
      <c r="A3" s="423" t="s">
        <v>701</v>
      </c>
      <c r="B3" s="418" t="s">
        <v>672</v>
      </c>
    </row>
    <row r="4" spans="1:2" ht="15.75" thickBot="1"/>
    <row r="5" spans="1:2">
      <c r="A5" s="428"/>
      <c r="B5" s="429" t="s">
        <v>673</v>
      </c>
    </row>
    <row r="6" spans="1:2">
      <c r="A6" s="424" t="s">
        <v>674</v>
      </c>
      <c r="B6" s="430">
        <f>SUM(B7,B11)</f>
        <v>729708654.50999999</v>
      </c>
    </row>
    <row r="7" spans="1:2">
      <c r="A7" s="424" t="s">
        <v>705</v>
      </c>
      <c r="B7" s="430">
        <f>SUM(B8:B10)</f>
        <v>729708654.50999999</v>
      </c>
    </row>
    <row r="8" spans="1:2">
      <c r="A8" s="425" t="s">
        <v>675</v>
      </c>
      <c r="B8" s="431">
        <f>'9. Capital'!C29</f>
        <v>594772798.11000001</v>
      </c>
    </row>
    <row r="9" spans="1:2">
      <c r="A9" s="425" t="s">
        <v>676</v>
      </c>
      <c r="B9" s="431">
        <f>'9. Capital'!C42</f>
        <v>0</v>
      </c>
    </row>
    <row r="10" spans="1:2">
      <c r="A10" s="425" t="s">
        <v>677</v>
      </c>
      <c r="B10" s="431">
        <f>'9. Capital'!C53</f>
        <v>134935856.40000001</v>
      </c>
    </row>
    <row r="11" spans="1:2">
      <c r="A11" s="424" t="s">
        <v>678</v>
      </c>
      <c r="B11" s="430">
        <f>SUM(B12:B13)</f>
        <v>0</v>
      </c>
    </row>
    <row r="12" spans="1:2">
      <c r="A12" s="425" t="s">
        <v>706</v>
      </c>
      <c r="B12" s="431"/>
    </row>
    <row r="13" spans="1:2">
      <c r="A13" s="425" t="s">
        <v>707</v>
      </c>
      <c r="B13" s="431"/>
    </row>
    <row r="14" spans="1:2">
      <c r="A14" s="424" t="s">
        <v>679</v>
      </c>
      <c r="B14" s="430">
        <f>SUM(B15:B16)</f>
        <v>729708654.50999999</v>
      </c>
    </row>
    <row r="15" spans="1:2">
      <c r="A15" s="426" t="s">
        <v>680</v>
      </c>
      <c r="B15" s="431"/>
    </row>
    <row r="16" spans="1:2">
      <c r="A16" s="426" t="s">
        <v>74</v>
      </c>
      <c r="B16" s="431">
        <f>B7</f>
        <v>729708654.50999999</v>
      </c>
    </row>
    <row r="17" spans="1:5">
      <c r="A17" s="424" t="s">
        <v>681</v>
      </c>
      <c r="B17" s="430"/>
    </row>
    <row r="18" spans="1:5">
      <c r="A18" s="426" t="s">
        <v>682</v>
      </c>
      <c r="B18" s="431">
        <f>'5. RWA'!C13</f>
        <v>3656670262.5285325</v>
      </c>
    </row>
    <row r="19" spans="1:5">
      <c r="A19" s="426" t="s">
        <v>683</v>
      </c>
      <c r="B19" s="431">
        <f>'15.1. LR'!C36</f>
        <v>0</v>
      </c>
    </row>
    <row r="20" spans="1:5">
      <c r="A20" s="424" t="s">
        <v>684</v>
      </c>
      <c r="B20" s="430"/>
    </row>
    <row r="21" spans="1:5">
      <c r="A21" s="427" t="s">
        <v>685</v>
      </c>
      <c r="B21" s="432">
        <f>IFERROR(B6/B18,0)</f>
        <v>0.19955549779471157</v>
      </c>
    </row>
    <row r="22" spans="1:5">
      <c r="A22" s="427" t="s">
        <v>686</v>
      </c>
      <c r="B22" s="432">
        <f>IFERROR(B6/B19,0)</f>
        <v>0</v>
      </c>
    </row>
    <row r="23" spans="1:5" ht="15.75" thickBot="1">
      <c r="A23" s="433" t="s">
        <v>687</v>
      </c>
      <c r="B23" s="434">
        <f>IFERROR(B6/B14,0)</f>
        <v>1</v>
      </c>
    </row>
    <row r="24" spans="1:5" ht="16.5" customHeight="1">
      <c r="A24" s="421" t="s">
        <v>708</v>
      </c>
      <c r="B24" s="419"/>
      <c r="C24" s="419"/>
      <c r="D24" s="419"/>
      <c r="E24" s="419"/>
    </row>
    <row r="25" spans="1:5" ht="25.5" customHeight="1">
      <c r="A25" s="421" t="s">
        <v>709</v>
      </c>
    </row>
    <row r="26" spans="1:5" ht="57" customHeight="1">
      <c r="A26" s="421" t="s">
        <v>710</v>
      </c>
    </row>
    <row r="27" spans="1:5">
      <c r="A27" s="420"/>
    </row>
  </sheetData>
  <pageMargins left="0.7" right="0.7" top="0.75" bottom="0.75" header="0.3" footer="0.3"/>
  <pageSetup orientation="portrait" horizontalDpi="4294967292"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20"/>
  <sheetViews>
    <sheetView showGridLines="0" zoomScaleNormal="100" workbookViewId="0">
      <selection activeCell="C31" sqref="C31"/>
    </sheetView>
  </sheetViews>
  <sheetFormatPr defaultRowHeight="15"/>
  <cols>
    <col min="1" max="1" width="82" customWidth="1"/>
    <col min="2" max="2" width="28.140625" bestFit="1" customWidth="1"/>
    <col min="3" max="6" width="28.140625" customWidth="1"/>
  </cols>
  <sheetData>
    <row r="1" spans="1:6">
      <c r="A1" s="422" t="s">
        <v>97</v>
      </c>
      <c r="B1" s="12" t="str">
        <f>Info!C2</f>
        <v>სს "ბაზისბანკი"</v>
      </c>
      <c r="C1" s="1"/>
    </row>
    <row r="2" spans="1:6">
      <c r="A2" s="422" t="s">
        <v>98</v>
      </c>
      <c r="B2" s="260">
        <f>'1. key ratios'!B2</f>
        <v>45747</v>
      </c>
      <c r="C2" s="1"/>
    </row>
    <row r="3" spans="1:6">
      <c r="A3" s="423" t="s">
        <v>702</v>
      </c>
      <c r="B3" s="418" t="s">
        <v>672</v>
      </c>
      <c r="C3" s="1"/>
    </row>
    <row r="5" spans="1:6">
      <c r="A5" s="420"/>
    </row>
    <row r="6" spans="1:6" ht="15.75" thickBot="1">
      <c r="A6" s="435"/>
      <c r="B6" s="435"/>
      <c r="C6" s="435"/>
      <c r="D6" s="435"/>
      <c r="E6" s="435"/>
      <c r="F6" s="435"/>
    </row>
    <row r="7" spans="1:6">
      <c r="A7" s="727"/>
      <c r="B7" s="729" t="s">
        <v>688</v>
      </c>
      <c r="C7" s="729"/>
      <c r="D7" s="729"/>
      <c r="E7" s="729"/>
      <c r="F7" s="730" t="s">
        <v>689</v>
      </c>
    </row>
    <row r="8" spans="1:6" ht="25.5">
      <c r="A8" s="728"/>
      <c r="B8" s="436" t="s">
        <v>690</v>
      </c>
      <c r="C8" s="436" t="s">
        <v>691</v>
      </c>
      <c r="D8" s="436" t="s">
        <v>692</v>
      </c>
      <c r="E8" s="436" t="s">
        <v>693</v>
      </c>
      <c r="F8" s="731"/>
    </row>
    <row r="9" spans="1:6">
      <c r="A9" s="437" t="s">
        <v>694</v>
      </c>
      <c r="B9" s="438">
        <f>B13+B17</f>
        <v>0</v>
      </c>
      <c r="C9" s="438">
        <f t="shared" ref="C9:E9" si="0">C13+C17</f>
        <v>0</v>
      </c>
      <c r="D9" s="438">
        <f t="shared" si="0"/>
        <v>0</v>
      </c>
      <c r="E9" s="438">
        <f t="shared" si="0"/>
        <v>0</v>
      </c>
      <c r="F9" s="439">
        <f>F13+F17</f>
        <v>0</v>
      </c>
    </row>
    <row r="10" spans="1:6">
      <c r="A10" s="440" t="s">
        <v>695</v>
      </c>
      <c r="B10" s="441">
        <f t="shared" ref="B10:E12" si="1">B14+B18</f>
        <v>0</v>
      </c>
      <c r="C10" s="441">
        <f t="shared" si="1"/>
        <v>0</v>
      </c>
      <c r="D10" s="441">
        <f t="shared" si="1"/>
        <v>0</v>
      </c>
      <c r="E10" s="441">
        <f t="shared" si="1"/>
        <v>0</v>
      </c>
      <c r="F10" s="439">
        <f>SUM(B10:E10)</f>
        <v>0</v>
      </c>
    </row>
    <row r="11" spans="1:6">
      <c r="A11" s="440" t="s">
        <v>696</v>
      </c>
      <c r="B11" s="441">
        <f t="shared" si="1"/>
        <v>0</v>
      </c>
      <c r="C11" s="441">
        <f t="shared" si="1"/>
        <v>0</v>
      </c>
      <c r="D11" s="441">
        <f t="shared" si="1"/>
        <v>0</v>
      </c>
      <c r="E11" s="441">
        <f t="shared" si="1"/>
        <v>0</v>
      </c>
      <c r="F11" s="439">
        <f t="shared" ref="F11:F12" si="2">SUM(B11:E11)</f>
        <v>0</v>
      </c>
    </row>
    <row r="12" spans="1:6">
      <c r="A12" s="442" t="s">
        <v>697</v>
      </c>
      <c r="B12" s="441">
        <f t="shared" si="1"/>
        <v>0</v>
      </c>
      <c r="C12" s="441">
        <f t="shared" si="1"/>
        <v>0</v>
      </c>
      <c r="D12" s="441">
        <f t="shared" si="1"/>
        <v>0</v>
      </c>
      <c r="E12" s="441">
        <f t="shared" si="1"/>
        <v>0</v>
      </c>
      <c r="F12" s="439">
        <f t="shared" si="2"/>
        <v>0</v>
      </c>
    </row>
    <row r="13" spans="1:6">
      <c r="A13" s="443" t="s">
        <v>698</v>
      </c>
      <c r="B13" s="444"/>
      <c r="C13" s="444"/>
      <c r="D13" s="444"/>
      <c r="E13" s="444"/>
      <c r="F13" s="445"/>
    </row>
    <row r="14" spans="1:6">
      <c r="A14" s="440" t="s">
        <v>695</v>
      </c>
      <c r="B14" s="446"/>
      <c r="C14" s="446"/>
      <c r="D14" s="446"/>
      <c r="E14" s="446"/>
      <c r="F14" s="447"/>
    </row>
    <row r="15" spans="1:6">
      <c r="A15" s="440" t="s">
        <v>696</v>
      </c>
      <c r="B15" s="446"/>
      <c r="C15" s="446"/>
      <c r="D15" s="446"/>
      <c r="E15" s="446"/>
      <c r="F15" s="447"/>
    </row>
    <row r="16" spans="1:6">
      <c r="A16" s="442" t="s">
        <v>697</v>
      </c>
      <c r="B16" s="446"/>
      <c r="C16" s="446"/>
      <c r="D16" s="446"/>
      <c r="E16" s="446"/>
      <c r="F16" s="447"/>
    </row>
    <row r="17" spans="1:6">
      <c r="A17" s="443" t="s">
        <v>678</v>
      </c>
      <c r="B17" s="444"/>
      <c r="C17" s="444"/>
      <c r="D17" s="444"/>
      <c r="E17" s="444"/>
      <c r="F17" s="447"/>
    </row>
    <row r="18" spans="1:6">
      <c r="A18" s="440" t="s">
        <v>695</v>
      </c>
      <c r="B18" s="446"/>
      <c r="C18" s="446"/>
      <c r="D18" s="446"/>
      <c r="E18" s="446"/>
      <c r="F18" s="447"/>
    </row>
    <row r="19" spans="1:6">
      <c r="A19" s="440" t="s">
        <v>696</v>
      </c>
      <c r="B19" s="446"/>
      <c r="C19" s="446"/>
      <c r="D19" s="446"/>
      <c r="E19" s="446"/>
      <c r="F19" s="447"/>
    </row>
    <row r="20" spans="1:6" ht="15.75" thickBot="1">
      <c r="A20" s="448" t="s">
        <v>697</v>
      </c>
      <c r="B20" s="449"/>
      <c r="C20" s="449"/>
      <c r="D20" s="449"/>
      <c r="E20" s="449"/>
      <c r="F20" s="450"/>
    </row>
  </sheetData>
  <mergeCells count="3">
    <mergeCell ref="A7:A8"/>
    <mergeCell ref="B7:E7"/>
    <mergeCell ref="F7:F8"/>
  </mergeCells>
  <pageMargins left="0.7" right="0.7" top="0.75" bottom="0.75" header="0.3" footer="0.3"/>
  <pageSetup orientation="portrait" horizontalDpi="4294967292"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68"/>
  <sheetViews>
    <sheetView zoomScale="80" zoomScaleNormal="80" workbookViewId="0">
      <pane xSplit="1" ySplit="5" topLeftCell="B6" activePane="bottomRight" state="frozen"/>
      <selection pane="topRight" activeCell="B1" sqref="B1"/>
      <selection pane="bottomLeft" activeCell="A5" sqref="A5"/>
      <selection pane="bottomRight" activeCell="C20" sqref="C20"/>
    </sheetView>
  </sheetViews>
  <sheetFormatPr defaultRowHeight="15.75"/>
  <cols>
    <col min="1" max="1" width="10.85546875" style="30" customWidth="1"/>
    <col min="2" max="2" width="91.85546875" style="30" customWidth="1"/>
    <col min="3" max="3" width="40.28515625" style="30" customWidth="1"/>
    <col min="4" max="4" width="32.140625" style="30" customWidth="1"/>
    <col min="5" max="5" width="9.42578125" customWidth="1"/>
  </cols>
  <sheetData>
    <row r="1" spans="1:6">
      <c r="A1" s="13" t="s">
        <v>97</v>
      </c>
      <c r="B1" s="14" t="str">
        <f>Info!C2</f>
        <v>სს "ბაზისბანკი"</v>
      </c>
      <c r="E1" s="1"/>
      <c r="F1" s="1"/>
    </row>
    <row r="2" spans="1:6" s="13" customFormat="1" ht="15.75" customHeight="1">
      <c r="A2" s="13" t="s">
        <v>98</v>
      </c>
      <c r="B2" s="646">
        <f>'1. key ratios'!B2</f>
        <v>45747</v>
      </c>
    </row>
    <row r="3" spans="1:6" s="13" customFormat="1" ht="15.75" customHeight="1">
      <c r="A3" s="19"/>
    </row>
    <row r="4" spans="1:6" s="13" customFormat="1" ht="15.75" customHeight="1" thickBot="1">
      <c r="A4" s="13" t="s">
        <v>184</v>
      </c>
      <c r="B4" s="107" t="s">
        <v>161</v>
      </c>
      <c r="D4" s="109" t="s">
        <v>76</v>
      </c>
    </row>
    <row r="5" spans="1:6" ht="62.25" customHeight="1">
      <c r="A5" s="73" t="s">
        <v>25</v>
      </c>
      <c r="B5" s="74" t="s">
        <v>133</v>
      </c>
      <c r="C5" s="606" t="s">
        <v>609</v>
      </c>
      <c r="D5" s="108" t="s">
        <v>162</v>
      </c>
    </row>
    <row r="6" spans="1:6">
      <c r="A6" s="612">
        <v>1</v>
      </c>
      <c r="B6" s="510" t="s">
        <v>607</v>
      </c>
      <c r="C6" s="613">
        <f>SUM(C7:C9)</f>
        <v>500922642.57300007</v>
      </c>
      <c r="D6" s="614"/>
      <c r="E6" s="4"/>
      <c r="F6" s="551"/>
    </row>
    <row r="7" spans="1:6">
      <c r="A7" s="612">
        <v>1.1000000000000001</v>
      </c>
      <c r="B7" s="511" t="s">
        <v>85</v>
      </c>
      <c r="C7" s="552">
        <v>57487978.499699995</v>
      </c>
      <c r="D7" s="71"/>
      <c r="E7" s="4"/>
      <c r="F7" s="551"/>
    </row>
    <row r="8" spans="1:6">
      <c r="A8" s="612">
        <v>1.2</v>
      </c>
      <c r="B8" s="511" t="s">
        <v>86</v>
      </c>
      <c r="C8" s="552">
        <v>323748706.01600003</v>
      </c>
      <c r="D8" s="564"/>
      <c r="E8" s="4"/>
      <c r="F8" s="551"/>
    </row>
    <row r="9" spans="1:6">
      <c r="A9" s="612">
        <v>1.3</v>
      </c>
      <c r="B9" s="511" t="s">
        <v>87</v>
      </c>
      <c r="C9" s="552">
        <v>119685958.0573</v>
      </c>
      <c r="D9" s="564"/>
      <c r="E9" s="4"/>
      <c r="F9" s="551"/>
    </row>
    <row r="10" spans="1:6">
      <c r="A10" s="612">
        <v>2</v>
      </c>
      <c r="B10" s="512" t="s">
        <v>494</v>
      </c>
      <c r="C10" s="553">
        <v>0.01</v>
      </c>
      <c r="D10" s="564"/>
      <c r="E10" s="4"/>
      <c r="F10" s="551"/>
    </row>
    <row r="11" spans="1:6">
      <c r="A11" s="612">
        <v>2.1</v>
      </c>
      <c r="B11" s="513" t="s">
        <v>495</v>
      </c>
      <c r="C11" s="554">
        <v>0.01</v>
      </c>
      <c r="D11" s="565"/>
      <c r="E11" s="5"/>
      <c r="F11" s="551"/>
    </row>
    <row r="12" spans="1:6" ht="23.45" customHeight="1">
      <c r="A12" s="612">
        <v>3</v>
      </c>
      <c r="B12" s="514" t="s">
        <v>496</v>
      </c>
      <c r="C12" s="555">
        <v>0</v>
      </c>
      <c r="D12" s="565"/>
      <c r="E12" s="5"/>
      <c r="F12" s="551"/>
    </row>
    <row r="13" spans="1:6" ht="23.1" customHeight="1">
      <c r="A13" s="612">
        <v>4</v>
      </c>
      <c r="B13" s="515" t="s">
        <v>497</v>
      </c>
      <c r="C13" s="555">
        <v>0</v>
      </c>
      <c r="D13" s="565"/>
      <c r="E13" s="5"/>
      <c r="F13" s="551"/>
    </row>
    <row r="14" spans="1:6">
      <c r="A14" s="612">
        <v>5</v>
      </c>
      <c r="B14" s="515" t="s">
        <v>498</v>
      </c>
      <c r="C14" s="555">
        <f>SUM(C15:C17)</f>
        <v>225924287.93000001</v>
      </c>
      <c r="D14" s="565"/>
      <c r="E14" s="5"/>
      <c r="F14" s="551"/>
    </row>
    <row r="15" spans="1:6">
      <c r="A15" s="612">
        <v>5.0999999999999996</v>
      </c>
      <c r="B15" s="516" t="s">
        <v>499</v>
      </c>
      <c r="C15" s="556">
        <v>0</v>
      </c>
      <c r="D15" s="565"/>
      <c r="E15" s="4"/>
      <c r="F15" s="551"/>
    </row>
    <row r="16" spans="1:6">
      <c r="A16" s="612">
        <v>5.2</v>
      </c>
      <c r="B16" s="516" t="s">
        <v>426</v>
      </c>
      <c r="C16" s="552">
        <v>225924287.93000001</v>
      </c>
      <c r="D16" s="564"/>
      <c r="E16" s="4"/>
      <c r="F16" s="551"/>
    </row>
    <row r="17" spans="1:6">
      <c r="A17" s="612">
        <v>5.3</v>
      </c>
      <c r="B17" s="516" t="s">
        <v>500</v>
      </c>
      <c r="C17" s="552">
        <v>0</v>
      </c>
      <c r="D17" s="564"/>
      <c r="E17" s="4"/>
      <c r="F17" s="551"/>
    </row>
    <row r="18" spans="1:6">
      <c r="A18" s="612">
        <v>6</v>
      </c>
      <c r="B18" s="514" t="s">
        <v>501</v>
      </c>
      <c r="C18" s="553">
        <f>SUM(C19:C20)</f>
        <v>3127988370.4440002</v>
      </c>
      <c r="D18" s="564"/>
      <c r="E18" s="4"/>
      <c r="F18" s="551"/>
    </row>
    <row r="19" spans="1:6">
      <c r="A19" s="612">
        <v>6.1</v>
      </c>
      <c r="B19" s="516" t="s">
        <v>426</v>
      </c>
      <c r="C19" s="554">
        <v>150426893.234</v>
      </c>
      <c r="D19" s="564"/>
      <c r="E19" s="4"/>
      <c r="F19" s="551"/>
    </row>
    <row r="20" spans="1:6">
      <c r="A20" s="612">
        <v>6.2</v>
      </c>
      <c r="B20" s="516" t="s">
        <v>500</v>
      </c>
      <c r="C20" s="554">
        <v>2977561477.21</v>
      </c>
      <c r="D20" s="564"/>
      <c r="E20" s="4"/>
      <c r="F20" s="551"/>
    </row>
    <row r="21" spans="1:6">
      <c r="A21" s="612">
        <v>7</v>
      </c>
      <c r="B21" s="517" t="s">
        <v>502</v>
      </c>
      <c r="C21" s="555">
        <v>27859354.66</v>
      </c>
      <c r="D21" s="564" t="s">
        <v>741</v>
      </c>
      <c r="E21" s="4"/>
      <c r="F21" s="551"/>
    </row>
    <row r="22" spans="1:6">
      <c r="A22" s="612">
        <v>8</v>
      </c>
      <c r="B22" s="517" t="s">
        <v>503</v>
      </c>
      <c r="C22" s="553">
        <v>772047.06</v>
      </c>
      <c r="D22" s="564"/>
      <c r="E22" s="4"/>
      <c r="F22" s="551"/>
    </row>
    <row r="23" spans="1:6">
      <c r="A23" s="612">
        <v>9</v>
      </c>
      <c r="B23" s="515" t="s">
        <v>504</v>
      </c>
      <c r="C23" s="553">
        <f>SUM(C24:C25)</f>
        <v>117406523.67999999</v>
      </c>
      <c r="D23" s="566"/>
      <c r="E23" s="4"/>
      <c r="F23" s="551"/>
    </row>
    <row r="24" spans="1:6">
      <c r="A24" s="612">
        <v>9.1</v>
      </c>
      <c r="B24" s="518" t="s">
        <v>505</v>
      </c>
      <c r="C24" s="557">
        <v>117406523.67999999</v>
      </c>
      <c r="D24" s="567"/>
      <c r="E24" s="4"/>
      <c r="F24" s="551"/>
    </row>
    <row r="25" spans="1:6">
      <c r="A25" s="612">
        <v>9.1999999999999993</v>
      </c>
      <c r="B25" s="518" t="s">
        <v>506</v>
      </c>
      <c r="C25" s="558">
        <v>0</v>
      </c>
      <c r="D25" s="563"/>
      <c r="E25" s="3"/>
      <c r="F25" s="551"/>
    </row>
    <row r="26" spans="1:6">
      <c r="A26" s="612">
        <v>10</v>
      </c>
      <c r="B26" s="515" t="s">
        <v>36</v>
      </c>
      <c r="C26" s="559">
        <f>SUM(C27:C28)</f>
        <v>14442896.469999999</v>
      </c>
      <c r="D26" s="568" t="s">
        <v>658</v>
      </c>
      <c r="E26" s="4"/>
      <c r="F26" s="551"/>
    </row>
    <row r="27" spans="1:6">
      <c r="A27" s="612">
        <v>10.1</v>
      </c>
      <c r="B27" s="518" t="s">
        <v>507</v>
      </c>
      <c r="C27" s="552">
        <v>0</v>
      </c>
      <c r="D27" s="564"/>
      <c r="E27" s="4"/>
      <c r="F27" s="551"/>
    </row>
    <row r="28" spans="1:6">
      <c r="A28" s="612">
        <v>10.199999999999999</v>
      </c>
      <c r="B28" s="518" t="s">
        <v>508</v>
      </c>
      <c r="C28" s="552">
        <v>14442896.469999999</v>
      </c>
      <c r="D28" s="564"/>
      <c r="E28" s="4"/>
      <c r="F28" s="551"/>
    </row>
    <row r="29" spans="1:6">
      <c r="A29" s="612">
        <v>11</v>
      </c>
      <c r="B29" s="515" t="s">
        <v>509</v>
      </c>
      <c r="C29" s="553">
        <f>SUM(C30:C31)</f>
        <v>4127099.27</v>
      </c>
      <c r="D29" s="564"/>
      <c r="E29" s="4"/>
      <c r="F29" s="551"/>
    </row>
    <row r="30" spans="1:6">
      <c r="A30" s="612">
        <v>11.1</v>
      </c>
      <c r="B30" s="518" t="s">
        <v>510</v>
      </c>
      <c r="C30" s="552">
        <v>4127099.27</v>
      </c>
      <c r="D30" s="564"/>
      <c r="E30" s="4"/>
      <c r="F30" s="551"/>
    </row>
    <row r="31" spans="1:6">
      <c r="A31" s="612">
        <v>11.2</v>
      </c>
      <c r="B31" s="518" t="s">
        <v>511</v>
      </c>
      <c r="C31" s="552">
        <v>0</v>
      </c>
      <c r="D31" s="564"/>
      <c r="E31" s="4"/>
      <c r="F31" s="551"/>
    </row>
    <row r="32" spans="1:6">
      <c r="A32" s="612">
        <v>13</v>
      </c>
      <c r="B32" s="515" t="s">
        <v>88</v>
      </c>
      <c r="C32" s="553">
        <v>46689660.119999982</v>
      </c>
      <c r="D32" s="564"/>
      <c r="E32" s="4"/>
      <c r="F32" s="551"/>
    </row>
    <row r="33" spans="1:6">
      <c r="A33" s="612">
        <v>13.1</v>
      </c>
      <c r="B33" s="519" t="s">
        <v>512</v>
      </c>
      <c r="C33" s="552">
        <v>26584670.260000002</v>
      </c>
      <c r="D33" s="71"/>
      <c r="E33" s="4"/>
      <c r="F33" s="551"/>
    </row>
    <row r="34" spans="1:6">
      <c r="A34" s="612">
        <v>13.2</v>
      </c>
      <c r="B34" s="519" t="s">
        <v>513</v>
      </c>
      <c r="C34" s="557">
        <v>0</v>
      </c>
      <c r="D34" s="72"/>
      <c r="E34" s="4"/>
      <c r="F34" s="551"/>
    </row>
    <row r="35" spans="1:6">
      <c r="A35" s="612">
        <v>14</v>
      </c>
      <c r="B35" s="453" t="s">
        <v>514</v>
      </c>
      <c r="C35" s="560">
        <f>SUM(C6,C10,C12,C13,C14,C18,C21,C22,C23,C26,C29,C32)</f>
        <v>4066132882.2169995</v>
      </c>
      <c r="D35" s="72"/>
      <c r="E35" s="4"/>
      <c r="F35" s="551"/>
    </row>
    <row r="36" spans="1:6">
      <c r="A36" s="612"/>
      <c r="B36" s="611" t="s">
        <v>93</v>
      </c>
      <c r="C36" s="561"/>
      <c r="D36" s="562"/>
      <c r="E36" s="4"/>
      <c r="F36" s="551"/>
    </row>
    <row r="37" spans="1:6">
      <c r="A37" s="612">
        <v>15</v>
      </c>
      <c r="B37" s="517" t="s">
        <v>515</v>
      </c>
      <c r="C37" s="558">
        <v>400000</v>
      </c>
      <c r="D37" s="563"/>
      <c r="E37" s="3"/>
      <c r="F37" s="551"/>
    </row>
    <row r="38" spans="1:6">
      <c r="A38" s="612">
        <v>15.1</v>
      </c>
      <c r="B38" s="513" t="s">
        <v>495</v>
      </c>
      <c r="C38" s="552">
        <v>400000</v>
      </c>
      <c r="D38" s="564"/>
      <c r="E38" s="4"/>
      <c r="F38" s="551"/>
    </row>
    <row r="39" spans="1:6" ht="21">
      <c r="A39" s="612">
        <v>16</v>
      </c>
      <c r="B39" s="517" t="s">
        <v>516</v>
      </c>
      <c r="C39" s="553"/>
      <c r="D39" s="564"/>
      <c r="E39" s="4"/>
      <c r="F39" s="551"/>
    </row>
    <row r="40" spans="1:6">
      <c r="A40" s="612">
        <v>17</v>
      </c>
      <c r="B40" s="517" t="s">
        <v>517</v>
      </c>
      <c r="C40" s="553">
        <f>SUM(C41:C44)</f>
        <v>3235946873.7524071</v>
      </c>
      <c r="D40" s="564"/>
      <c r="E40" s="4"/>
      <c r="F40" s="551"/>
    </row>
    <row r="41" spans="1:6">
      <c r="A41" s="612">
        <v>17.100000000000001</v>
      </c>
      <c r="B41" s="610" t="s">
        <v>518</v>
      </c>
      <c r="C41" s="552">
        <v>2633465766.4460073</v>
      </c>
      <c r="D41" s="564"/>
      <c r="E41" s="4"/>
      <c r="F41" s="551"/>
    </row>
    <row r="42" spans="1:6">
      <c r="A42" s="615">
        <v>17.2</v>
      </c>
      <c r="B42" s="511" t="s">
        <v>89</v>
      </c>
      <c r="C42" s="557">
        <v>533428655.4964</v>
      </c>
      <c r="D42" s="617"/>
      <c r="E42" s="4"/>
      <c r="F42" s="551"/>
    </row>
    <row r="43" spans="1:6">
      <c r="A43" s="612">
        <v>17.3</v>
      </c>
      <c r="B43" s="610" t="s">
        <v>519</v>
      </c>
      <c r="C43" s="616">
        <v>55897943.650000006</v>
      </c>
      <c r="D43" s="617"/>
      <c r="E43" s="4"/>
      <c r="F43" s="551"/>
    </row>
    <row r="44" spans="1:6">
      <c r="A44" s="612">
        <v>17.399999999999999</v>
      </c>
      <c r="B44" s="610" t="s">
        <v>520</v>
      </c>
      <c r="C44" s="616">
        <v>13154508.16</v>
      </c>
      <c r="D44" s="617"/>
      <c r="E44" s="4"/>
      <c r="F44" s="551"/>
    </row>
    <row r="45" spans="1:6">
      <c r="A45" s="612">
        <v>18</v>
      </c>
      <c r="B45" s="515" t="s">
        <v>521</v>
      </c>
      <c r="C45" s="618">
        <v>2191782.0699999998</v>
      </c>
      <c r="D45" s="617"/>
      <c r="E45" s="3"/>
      <c r="F45" s="551"/>
    </row>
    <row r="46" spans="1:6">
      <c r="A46" s="612">
        <v>19</v>
      </c>
      <c r="B46" s="515" t="s">
        <v>522</v>
      </c>
      <c r="C46" s="619">
        <f>SUM(C47:C48)</f>
        <v>4535764.17</v>
      </c>
      <c r="D46" s="620"/>
      <c r="F46" s="551"/>
    </row>
    <row r="47" spans="1:6">
      <c r="A47" s="612">
        <v>19.100000000000001</v>
      </c>
      <c r="B47" s="525" t="s">
        <v>523</v>
      </c>
      <c r="C47" s="621">
        <v>4753183.24</v>
      </c>
      <c r="D47" s="620"/>
      <c r="F47" s="551"/>
    </row>
    <row r="48" spans="1:6">
      <c r="A48" s="612">
        <v>19.2</v>
      </c>
      <c r="B48" s="525" t="s">
        <v>524</v>
      </c>
      <c r="C48" s="621">
        <v>-217419.07</v>
      </c>
      <c r="D48" s="620"/>
      <c r="F48" s="551"/>
    </row>
    <row r="49" spans="1:6">
      <c r="A49" s="612">
        <v>20</v>
      </c>
      <c r="B49" s="453" t="s">
        <v>90</v>
      </c>
      <c r="C49" s="619">
        <v>164027481.25</v>
      </c>
      <c r="D49" s="620" t="s">
        <v>742</v>
      </c>
      <c r="F49" s="551"/>
    </row>
    <row r="50" spans="1:6">
      <c r="A50" s="612">
        <v>21</v>
      </c>
      <c r="B50" s="512" t="s">
        <v>78</v>
      </c>
      <c r="C50" s="619">
        <v>31686349.810000002</v>
      </c>
      <c r="D50" s="620"/>
      <c r="F50" s="551"/>
    </row>
    <row r="51" spans="1:6">
      <c r="A51" s="612">
        <v>21.1</v>
      </c>
      <c r="B51" s="511" t="s">
        <v>525</v>
      </c>
      <c r="C51" s="621">
        <v>0</v>
      </c>
      <c r="D51" s="620"/>
      <c r="F51" s="551"/>
    </row>
    <row r="52" spans="1:6">
      <c r="A52" s="612">
        <v>22</v>
      </c>
      <c r="B52" s="453" t="s">
        <v>526</v>
      </c>
      <c r="C52" s="619">
        <f>SUM(C37,C39,C40,C45,C46,C49,C50)</f>
        <v>3438788251.0524073</v>
      </c>
      <c r="D52" s="620"/>
      <c r="F52" s="551"/>
    </row>
    <row r="53" spans="1:6">
      <c r="A53" s="612"/>
      <c r="B53" s="611" t="s">
        <v>527</v>
      </c>
      <c r="C53" s="622"/>
      <c r="D53" s="620"/>
      <c r="F53" s="551"/>
    </row>
    <row r="54" spans="1:6">
      <c r="A54" s="612">
        <v>23</v>
      </c>
      <c r="B54" s="453" t="s">
        <v>94</v>
      </c>
      <c r="C54" s="623">
        <v>18212575</v>
      </c>
      <c r="D54" s="620" t="s">
        <v>743</v>
      </c>
      <c r="F54" s="551"/>
    </row>
    <row r="55" spans="1:6">
      <c r="A55" s="612">
        <v>24</v>
      </c>
      <c r="B55" s="453" t="s">
        <v>528</v>
      </c>
      <c r="C55" s="623">
        <v>0</v>
      </c>
      <c r="D55" s="620"/>
      <c r="F55" s="551"/>
    </row>
    <row r="56" spans="1:6">
      <c r="A56" s="612">
        <v>25</v>
      </c>
      <c r="B56" s="453" t="s">
        <v>91</v>
      </c>
      <c r="C56" s="623">
        <v>130405755.95</v>
      </c>
      <c r="D56" s="620" t="s">
        <v>744</v>
      </c>
      <c r="F56" s="551"/>
    </row>
    <row r="57" spans="1:6">
      <c r="A57" s="612">
        <v>26</v>
      </c>
      <c r="B57" s="515" t="s">
        <v>529</v>
      </c>
      <c r="C57" s="623">
        <v>0</v>
      </c>
      <c r="D57" s="620"/>
      <c r="F57" s="551"/>
    </row>
    <row r="58" spans="1:6">
      <c r="A58" s="612">
        <v>27</v>
      </c>
      <c r="B58" s="515" t="s">
        <v>530</v>
      </c>
      <c r="C58" s="623">
        <v>0</v>
      </c>
      <c r="D58" s="620"/>
      <c r="F58" s="551"/>
    </row>
    <row r="59" spans="1:6">
      <c r="A59" s="612">
        <v>27.1</v>
      </c>
      <c r="B59" s="525" t="s">
        <v>531</v>
      </c>
      <c r="C59" s="616"/>
      <c r="D59" s="620"/>
      <c r="F59" s="551"/>
    </row>
    <row r="60" spans="1:6">
      <c r="A60" s="612">
        <v>27.2</v>
      </c>
      <c r="B60" s="610" t="s">
        <v>532</v>
      </c>
      <c r="C60" s="616"/>
      <c r="D60" s="620"/>
      <c r="F60" s="551"/>
    </row>
    <row r="61" spans="1:6">
      <c r="A61" s="612">
        <v>28</v>
      </c>
      <c r="B61" s="512" t="s">
        <v>533</v>
      </c>
      <c r="C61" s="623"/>
      <c r="D61" s="620"/>
      <c r="F61" s="551"/>
    </row>
    <row r="62" spans="1:6">
      <c r="A62" s="612">
        <v>29</v>
      </c>
      <c r="B62" s="515" t="s">
        <v>534</v>
      </c>
      <c r="C62" s="623">
        <f>SUM(C63:C65)</f>
        <v>14332286.939999999</v>
      </c>
      <c r="D62" s="620"/>
      <c r="F62" s="551"/>
    </row>
    <row r="63" spans="1:6">
      <c r="A63" s="612">
        <v>29.1</v>
      </c>
      <c r="B63" s="516" t="s">
        <v>535</v>
      </c>
      <c r="C63" s="616">
        <v>14332286.939999999</v>
      </c>
      <c r="D63" s="620" t="s">
        <v>745</v>
      </c>
      <c r="F63" s="551"/>
    </row>
    <row r="64" spans="1:6" ht="24" customHeight="1">
      <c r="A64" s="612">
        <v>29.2</v>
      </c>
      <c r="B64" s="525" t="s">
        <v>536</v>
      </c>
      <c r="C64" s="616">
        <v>0</v>
      </c>
      <c r="D64" s="620"/>
      <c r="F64" s="551"/>
    </row>
    <row r="65" spans="1:6" ht="21.95" customHeight="1">
      <c r="A65" s="612">
        <v>29.3</v>
      </c>
      <c r="B65" s="518" t="s">
        <v>537</v>
      </c>
      <c r="C65" s="616">
        <v>0</v>
      </c>
      <c r="D65" s="620"/>
      <c r="F65" s="551"/>
    </row>
    <row r="66" spans="1:6">
      <c r="A66" s="612">
        <v>30</v>
      </c>
      <c r="B66" s="515" t="s">
        <v>92</v>
      </c>
      <c r="C66" s="623">
        <v>464394013.63</v>
      </c>
      <c r="D66" s="620" t="s">
        <v>775</v>
      </c>
      <c r="F66" s="551"/>
    </row>
    <row r="67" spans="1:6">
      <c r="A67" s="612">
        <v>31</v>
      </c>
      <c r="B67" s="624" t="s">
        <v>538</v>
      </c>
      <c r="C67" s="623">
        <f>SUM(C54,C55,C56,C57,C58,C61,C62,C66)</f>
        <v>627344631.51999998</v>
      </c>
      <c r="D67" s="620"/>
      <c r="F67" s="551"/>
    </row>
    <row r="68" spans="1:6" ht="16.5" thickBot="1">
      <c r="A68" s="625">
        <v>32</v>
      </c>
      <c r="B68" s="626" t="s">
        <v>539</v>
      </c>
      <c r="C68" s="627">
        <f>SUM(C52,C67)</f>
        <v>4066132882.5724072</v>
      </c>
      <c r="D68" s="628"/>
      <c r="F68" s="551"/>
    </row>
  </sheetData>
  <pageMargins left="0.7" right="0.7" top="0.75" bottom="0.75" header="0.3" footer="0.3"/>
  <pageSetup paperSize="9"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4"/>
  <sheetViews>
    <sheetView zoomScale="80" zoomScaleNormal="80" workbookViewId="0">
      <pane xSplit="2" ySplit="7" topLeftCell="C8" activePane="bottomRight" state="frozen"/>
      <selection pane="topRight" activeCell="C1" sqref="C1"/>
      <selection pane="bottomLeft" activeCell="A8" sqref="A8"/>
      <selection pane="bottomRight" activeCell="A41" sqref="A41"/>
    </sheetView>
  </sheetViews>
  <sheetFormatPr defaultColWidth="9.140625" defaultRowHeight="12.75"/>
  <cols>
    <col min="1" max="1" width="10.5703125" style="1" bestFit="1" customWidth="1"/>
    <col min="2" max="2" width="97" style="1" bestFit="1" customWidth="1"/>
    <col min="3" max="3" width="15.85546875" style="1" bestFit="1" customWidth="1"/>
    <col min="4" max="4" width="13.28515625" style="1" bestFit="1" customWidth="1"/>
    <col min="5" max="5" width="15.85546875" style="1" bestFit="1" customWidth="1"/>
    <col min="6" max="6" width="13.28515625" style="1" bestFit="1" customWidth="1"/>
    <col min="7" max="7" width="15.85546875" style="1" bestFit="1" customWidth="1"/>
    <col min="8" max="8" width="13.5703125" style="1" bestFit="1" customWidth="1"/>
    <col min="9" max="9" width="14.85546875" style="1" bestFit="1" customWidth="1"/>
    <col min="10" max="10" width="13.28515625" style="1" bestFit="1" customWidth="1"/>
    <col min="11" max="11" width="15.85546875" style="1" bestFit="1" customWidth="1"/>
    <col min="12" max="12" width="13.5703125" style="1" bestFit="1" customWidth="1"/>
    <col min="13" max="13" width="17.42578125" style="1" bestFit="1" customWidth="1"/>
    <col min="14" max="14" width="15.85546875" style="1" bestFit="1" customWidth="1"/>
    <col min="15" max="15" width="14.85546875" style="1" bestFit="1" customWidth="1"/>
    <col min="16" max="16" width="13.28515625" style="1" bestFit="1" customWidth="1"/>
    <col min="17" max="17" width="14.85546875" style="1" bestFit="1" customWidth="1"/>
    <col min="18" max="18" width="13.28515625" style="1" bestFit="1" customWidth="1"/>
    <col min="19" max="19" width="31.5703125" style="1" bestFit="1" customWidth="1"/>
    <col min="20" max="16384" width="9.140625" style="8"/>
  </cols>
  <sheetData>
    <row r="1" spans="1:21">
      <c r="A1" s="1" t="s">
        <v>97</v>
      </c>
      <c r="B1" s="1" t="str">
        <f>Info!C2</f>
        <v>სს "ბაზისბანკი"</v>
      </c>
    </row>
    <row r="2" spans="1:21">
      <c r="A2" s="1" t="s">
        <v>98</v>
      </c>
      <c r="B2" s="646">
        <f>'1. key ratios'!B2</f>
        <v>45747</v>
      </c>
    </row>
    <row r="4" spans="1:21" ht="26.25" thickBot="1">
      <c r="A4" s="29" t="s">
        <v>185</v>
      </c>
      <c r="B4" s="151" t="s">
        <v>203</v>
      </c>
    </row>
    <row r="5" spans="1:21">
      <c r="A5" s="61"/>
      <c r="B5" s="63"/>
      <c r="C5" s="55" t="s">
        <v>0</v>
      </c>
      <c r="D5" s="55" t="s">
        <v>1</v>
      </c>
      <c r="E5" s="55" t="s">
        <v>2</v>
      </c>
      <c r="F5" s="55" t="s">
        <v>3</v>
      </c>
      <c r="G5" s="55" t="s">
        <v>4</v>
      </c>
      <c r="H5" s="55" t="s">
        <v>5</v>
      </c>
      <c r="I5" s="55" t="s">
        <v>134</v>
      </c>
      <c r="J5" s="55" t="s">
        <v>135</v>
      </c>
      <c r="K5" s="55" t="s">
        <v>136</v>
      </c>
      <c r="L5" s="55" t="s">
        <v>137</v>
      </c>
      <c r="M5" s="55" t="s">
        <v>138</v>
      </c>
      <c r="N5" s="55" t="s">
        <v>139</v>
      </c>
      <c r="O5" s="55" t="s">
        <v>190</v>
      </c>
      <c r="P5" s="55" t="s">
        <v>191</v>
      </c>
      <c r="Q5" s="55" t="s">
        <v>192</v>
      </c>
      <c r="R5" s="144" t="s">
        <v>193</v>
      </c>
      <c r="S5" s="56" t="s">
        <v>194</v>
      </c>
    </row>
    <row r="6" spans="1:21" ht="46.5" customHeight="1">
      <c r="A6" s="75"/>
      <c r="B6" s="736" t="s">
        <v>195</v>
      </c>
      <c r="C6" s="734">
        <v>0</v>
      </c>
      <c r="D6" s="735"/>
      <c r="E6" s="734">
        <v>0.2</v>
      </c>
      <c r="F6" s="735"/>
      <c r="G6" s="734">
        <v>0.35</v>
      </c>
      <c r="H6" s="735"/>
      <c r="I6" s="734">
        <v>0.5</v>
      </c>
      <c r="J6" s="735"/>
      <c r="K6" s="734">
        <v>0.75</v>
      </c>
      <c r="L6" s="735"/>
      <c r="M6" s="734">
        <v>1</v>
      </c>
      <c r="N6" s="735"/>
      <c r="O6" s="734">
        <v>1.5</v>
      </c>
      <c r="P6" s="735"/>
      <c r="Q6" s="734">
        <v>2.5</v>
      </c>
      <c r="R6" s="735"/>
      <c r="S6" s="732" t="s">
        <v>145</v>
      </c>
    </row>
    <row r="7" spans="1:21">
      <c r="A7" s="75"/>
      <c r="B7" s="737"/>
      <c r="C7" s="150" t="s">
        <v>188</v>
      </c>
      <c r="D7" s="150" t="s">
        <v>189</v>
      </c>
      <c r="E7" s="150" t="s">
        <v>188</v>
      </c>
      <c r="F7" s="150" t="s">
        <v>189</v>
      </c>
      <c r="G7" s="150" t="s">
        <v>188</v>
      </c>
      <c r="H7" s="150" t="s">
        <v>189</v>
      </c>
      <c r="I7" s="150" t="s">
        <v>188</v>
      </c>
      <c r="J7" s="150" t="s">
        <v>189</v>
      </c>
      <c r="K7" s="150" t="s">
        <v>188</v>
      </c>
      <c r="L7" s="150" t="s">
        <v>189</v>
      </c>
      <c r="M7" s="150" t="s">
        <v>188</v>
      </c>
      <c r="N7" s="150" t="s">
        <v>189</v>
      </c>
      <c r="O7" s="150" t="s">
        <v>188</v>
      </c>
      <c r="P7" s="150" t="s">
        <v>189</v>
      </c>
      <c r="Q7" s="150" t="s">
        <v>188</v>
      </c>
      <c r="R7" s="150" t="s">
        <v>189</v>
      </c>
      <c r="S7" s="733"/>
    </row>
    <row r="8" spans="1:21">
      <c r="A8" s="59">
        <v>1</v>
      </c>
      <c r="B8" s="83" t="s">
        <v>123</v>
      </c>
      <c r="C8" s="569">
        <v>361594750.60980004</v>
      </c>
      <c r="D8" s="569">
        <v>0</v>
      </c>
      <c r="E8" s="569">
        <v>0</v>
      </c>
      <c r="F8" s="570">
        <v>0</v>
      </c>
      <c r="G8" s="569">
        <v>0</v>
      </c>
      <c r="H8" s="569">
        <v>0</v>
      </c>
      <c r="I8" s="569">
        <v>0</v>
      </c>
      <c r="J8" s="569">
        <v>0</v>
      </c>
      <c r="K8" s="569">
        <v>0</v>
      </c>
      <c r="L8" s="569">
        <v>0</v>
      </c>
      <c r="M8" s="569">
        <v>267308932.0183</v>
      </c>
      <c r="N8" s="569">
        <v>0</v>
      </c>
      <c r="O8" s="569">
        <v>0</v>
      </c>
      <c r="P8" s="569">
        <v>0</v>
      </c>
      <c r="Q8" s="569">
        <v>0</v>
      </c>
      <c r="R8" s="570">
        <v>0</v>
      </c>
      <c r="S8" s="629">
        <f>$C$6*SUM(C8:D8)+$E$6*SUM(E8:F8)+$G$6*SUM(G8:H8)+$I$6*SUM(I8:J8)+$K$6*SUM(K8:L8)+$M$6*SUM(M8:N8)+$O$6*SUM(O8:P8)+$Q$6*SUM(Q8:R8)</f>
        <v>267308932.0183</v>
      </c>
      <c r="U8" s="572"/>
    </row>
    <row r="9" spans="1:21">
      <c r="A9" s="59">
        <v>2</v>
      </c>
      <c r="B9" s="83" t="s">
        <v>124</v>
      </c>
      <c r="C9" s="569">
        <v>0</v>
      </c>
      <c r="D9" s="569">
        <v>0</v>
      </c>
      <c r="E9" s="569">
        <v>0</v>
      </c>
      <c r="F9" s="569">
        <v>0</v>
      </c>
      <c r="G9" s="569">
        <v>0</v>
      </c>
      <c r="H9" s="569">
        <v>0</v>
      </c>
      <c r="I9" s="569">
        <v>0</v>
      </c>
      <c r="J9" s="569">
        <v>0</v>
      </c>
      <c r="K9" s="569">
        <v>0</v>
      </c>
      <c r="L9" s="569">
        <v>0</v>
      </c>
      <c r="M9" s="569">
        <v>0</v>
      </c>
      <c r="N9" s="569">
        <v>0</v>
      </c>
      <c r="O9" s="569">
        <v>0</v>
      </c>
      <c r="P9" s="569">
        <v>0</v>
      </c>
      <c r="Q9" s="569">
        <v>0</v>
      </c>
      <c r="R9" s="570">
        <v>0</v>
      </c>
      <c r="S9" s="629">
        <f t="shared" ref="S9:S21" si="0">$C$6*SUM(C9:D9)+$E$6*SUM(E9:F9)+$G$6*SUM(G9:H9)+$I$6*SUM(I9:J9)+$K$6*SUM(K9:L9)+$M$6*SUM(M9:N9)+$O$6*SUM(O9:P9)+$Q$6*SUM(Q9:R9)</f>
        <v>0</v>
      </c>
      <c r="U9" s="572"/>
    </row>
    <row r="10" spans="1:21">
      <c r="A10" s="59">
        <v>3</v>
      </c>
      <c r="B10" s="83" t="s">
        <v>125</v>
      </c>
      <c r="C10" s="569">
        <v>0</v>
      </c>
      <c r="D10" s="569">
        <v>0</v>
      </c>
      <c r="E10" s="569">
        <v>0</v>
      </c>
      <c r="F10" s="569">
        <v>0</v>
      </c>
      <c r="G10" s="569">
        <v>0</v>
      </c>
      <c r="H10" s="569">
        <v>0</v>
      </c>
      <c r="I10" s="569">
        <v>0</v>
      </c>
      <c r="J10" s="569">
        <v>0</v>
      </c>
      <c r="K10" s="569">
        <v>0</v>
      </c>
      <c r="L10" s="569">
        <v>0</v>
      </c>
      <c r="M10" s="569">
        <v>1113437.6146</v>
      </c>
      <c r="N10" s="569">
        <v>0</v>
      </c>
      <c r="O10" s="569">
        <v>0</v>
      </c>
      <c r="P10" s="569">
        <v>0</v>
      </c>
      <c r="Q10" s="569">
        <v>0</v>
      </c>
      <c r="R10" s="570">
        <v>0</v>
      </c>
      <c r="S10" s="629">
        <f t="shared" si="0"/>
        <v>1113437.6146</v>
      </c>
      <c r="U10" s="572"/>
    </row>
    <row r="11" spans="1:21">
      <c r="A11" s="59">
        <v>4</v>
      </c>
      <c r="B11" s="83" t="s">
        <v>126</v>
      </c>
      <c r="C11" s="569">
        <v>0</v>
      </c>
      <c r="D11" s="569">
        <v>0</v>
      </c>
      <c r="E11" s="569">
        <v>0</v>
      </c>
      <c r="F11" s="569">
        <v>0</v>
      </c>
      <c r="G11" s="569">
        <v>0</v>
      </c>
      <c r="H11" s="569">
        <v>0</v>
      </c>
      <c r="I11" s="569">
        <v>0</v>
      </c>
      <c r="J11" s="569">
        <v>0</v>
      </c>
      <c r="K11" s="569">
        <v>0</v>
      </c>
      <c r="L11" s="569">
        <v>0</v>
      </c>
      <c r="M11" s="569">
        <v>0</v>
      </c>
      <c r="N11" s="569">
        <v>0</v>
      </c>
      <c r="O11" s="569">
        <v>0</v>
      </c>
      <c r="P11" s="569">
        <v>0</v>
      </c>
      <c r="Q11" s="569">
        <v>0</v>
      </c>
      <c r="R11" s="570">
        <v>0</v>
      </c>
      <c r="S11" s="629">
        <f t="shared" si="0"/>
        <v>0</v>
      </c>
      <c r="U11" s="572"/>
    </row>
    <row r="12" spans="1:21">
      <c r="A12" s="59">
        <v>5</v>
      </c>
      <c r="B12" s="83" t="s">
        <v>667</v>
      </c>
      <c r="C12" s="569">
        <v>0</v>
      </c>
      <c r="D12" s="569">
        <v>0</v>
      </c>
      <c r="E12" s="569">
        <v>0</v>
      </c>
      <c r="F12" s="569">
        <v>0</v>
      </c>
      <c r="G12" s="569">
        <v>0</v>
      </c>
      <c r="H12" s="569">
        <v>0</v>
      </c>
      <c r="I12" s="569">
        <v>0</v>
      </c>
      <c r="J12" s="569">
        <v>0</v>
      </c>
      <c r="K12" s="569">
        <v>0</v>
      </c>
      <c r="L12" s="569">
        <v>0</v>
      </c>
      <c r="M12" s="569">
        <v>0</v>
      </c>
      <c r="N12" s="569">
        <v>0</v>
      </c>
      <c r="O12" s="569">
        <v>0</v>
      </c>
      <c r="P12" s="569">
        <v>0</v>
      </c>
      <c r="Q12" s="569">
        <v>0</v>
      </c>
      <c r="R12" s="570">
        <v>0</v>
      </c>
      <c r="S12" s="629">
        <f t="shared" si="0"/>
        <v>0</v>
      </c>
      <c r="U12" s="572"/>
    </row>
    <row r="13" spans="1:21">
      <c r="A13" s="59">
        <v>6</v>
      </c>
      <c r="B13" s="83" t="s">
        <v>127</v>
      </c>
      <c r="C13" s="569">
        <v>0</v>
      </c>
      <c r="D13" s="569">
        <v>0</v>
      </c>
      <c r="E13" s="569">
        <v>144346921.46259999</v>
      </c>
      <c r="F13" s="569">
        <v>0</v>
      </c>
      <c r="G13" s="569">
        <v>0</v>
      </c>
      <c r="H13" s="569">
        <v>0</v>
      </c>
      <c r="I13" s="569">
        <v>11790953.819600001</v>
      </c>
      <c r="J13" s="569">
        <v>0</v>
      </c>
      <c r="K13" s="569">
        <v>0</v>
      </c>
      <c r="L13" s="569">
        <v>0</v>
      </c>
      <c r="M13" s="569">
        <v>35308840.441799998</v>
      </c>
      <c r="N13" s="569">
        <v>0</v>
      </c>
      <c r="O13" s="569">
        <v>2997094.9429000001</v>
      </c>
      <c r="P13" s="569">
        <v>0</v>
      </c>
      <c r="Q13" s="569">
        <v>0</v>
      </c>
      <c r="R13" s="570">
        <v>0</v>
      </c>
      <c r="S13" s="629">
        <f t="shared" si="0"/>
        <v>74569344.058470011</v>
      </c>
      <c r="U13" s="572"/>
    </row>
    <row r="14" spans="1:21">
      <c r="A14" s="59">
        <v>7</v>
      </c>
      <c r="B14" s="83" t="s">
        <v>71</v>
      </c>
      <c r="C14" s="569">
        <v>0</v>
      </c>
      <c r="D14" s="569">
        <v>0</v>
      </c>
      <c r="E14" s="569">
        <v>0</v>
      </c>
      <c r="F14" s="569">
        <v>0</v>
      </c>
      <c r="G14" s="569">
        <v>0</v>
      </c>
      <c r="H14" s="569">
        <v>0</v>
      </c>
      <c r="I14" s="569">
        <v>0</v>
      </c>
      <c r="J14" s="569">
        <v>0</v>
      </c>
      <c r="K14" s="569">
        <v>0</v>
      </c>
      <c r="L14" s="569">
        <v>0</v>
      </c>
      <c r="M14" s="569">
        <v>1759613850.4771764</v>
      </c>
      <c r="N14" s="569">
        <v>273990644.27377003</v>
      </c>
      <c r="O14" s="569">
        <v>0</v>
      </c>
      <c r="P14" s="569">
        <v>0</v>
      </c>
      <c r="Q14" s="569">
        <v>0</v>
      </c>
      <c r="R14" s="570">
        <v>0</v>
      </c>
      <c r="S14" s="629">
        <f t="shared" si="0"/>
        <v>2033604494.7509465</v>
      </c>
      <c r="U14" s="572"/>
    </row>
    <row r="15" spans="1:21">
      <c r="A15" s="59">
        <v>8</v>
      </c>
      <c r="B15" s="83" t="s">
        <v>72</v>
      </c>
      <c r="C15" s="569">
        <v>0</v>
      </c>
      <c r="D15" s="569">
        <v>0</v>
      </c>
      <c r="E15" s="569">
        <v>0</v>
      </c>
      <c r="F15" s="569">
        <v>0</v>
      </c>
      <c r="G15" s="569">
        <v>0</v>
      </c>
      <c r="H15" s="569">
        <v>0</v>
      </c>
      <c r="I15" s="569">
        <v>0</v>
      </c>
      <c r="J15" s="569">
        <v>0</v>
      </c>
      <c r="K15" s="569">
        <v>361813647.09018731</v>
      </c>
      <c r="L15" s="569">
        <v>6791718.6363399876</v>
      </c>
      <c r="M15" s="569">
        <v>0</v>
      </c>
      <c r="N15" s="569">
        <v>260742.90899999999</v>
      </c>
      <c r="O15" s="569">
        <v>0</v>
      </c>
      <c r="P15" s="569">
        <v>0</v>
      </c>
      <c r="Q15" s="569">
        <v>0</v>
      </c>
      <c r="R15" s="570">
        <v>0</v>
      </c>
      <c r="S15" s="629">
        <f t="shared" si="0"/>
        <v>276714767.20389545</v>
      </c>
      <c r="U15" s="572"/>
    </row>
    <row r="16" spans="1:21">
      <c r="A16" s="59">
        <v>9</v>
      </c>
      <c r="B16" s="83" t="s">
        <v>668</v>
      </c>
      <c r="C16" s="569">
        <v>0</v>
      </c>
      <c r="D16" s="569">
        <v>0</v>
      </c>
      <c r="E16" s="569">
        <v>0</v>
      </c>
      <c r="F16" s="569">
        <v>0</v>
      </c>
      <c r="G16" s="569">
        <v>430275053.14016432</v>
      </c>
      <c r="H16" s="569">
        <v>3787879.4427500009</v>
      </c>
      <c r="I16" s="569">
        <v>0</v>
      </c>
      <c r="J16" s="569">
        <v>0</v>
      </c>
      <c r="K16" s="569">
        <v>0</v>
      </c>
      <c r="L16" s="569">
        <v>312321.10044000001</v>
      </c>
      <c r="M16" s="569">
        <v>0</v>
      </c>
      <c r="N16" s="569">
        <v>48054.037250000001</v>
      </c>
      <c r="O16" s="569">
        <v>0</v>
      </c>
      <c r="P16" s="569">
        <v>0</v>
      </c>
      <c r="Q16" s="569">
        <v>0</v>
      </c>
      <c r="R16" s="570">
        <v>0</v>
      </c>
      <c r="S16" s="629">
        <f t="shared" si="0"/>
        <v>152204321.26659998</v>
      </c>
      <c r="U16" s="572"/>
    </row>
    <row r="17" spans="1:21">
      <c r="A17" s="59">
        <v>10</v>
      </c>
      <c r="B17" s="83" t="s">
        <v>67</v>
      </c>
      <c r="C17" s="569">
        <v>0</v>
      </c>
      <c r="D17" s="569">
        <v>0</v>
      </c>
      <c r="E17" s="569">
        <v>0</v>
      </c>
      <c r="F17" s="569">
        <v>0</v>
      </c>
      <c r="G17" s="569">
        <v>0</v>
      </c>
      <c r="H17" s="569">
        <v>0</v>
      </c>
      <c r="I17" s="569">
        <v>4944774.7715279963</v>
      </c>
      <c r="J17" s="569">
        <v>220.38</v>
      </c>
      <c r="K17" s="569">
        <v>0</v>
      </c>
      <c r="L17" s="569">
        <v>0</v>
      </c>
      <c r="M17" s="569">
        <v>23625463.094101772</v>
      </c>
      <c r="N17" s="569">
        <v>18663.280000000002</v>
      </c>
      <c r="O17" s="569">
        <v>20823656.175387457</v>
      </c>
      <c r="P17" s="569">
        <v>1619.7369000000001</v>
      </c>
      <c r="Q17" s="569">
        <v>0</v>
      </c>
      <c r="R17" s="570">
        <v>0</v>
      </c>
      <c r="S17" s="629">
        <f t="shared" si="0"/>
        <v>57354537.818296954</v>
      </c>
      <c r="U17" s="572"/>
    </row>
    <row r="18" spans="1:21">
      <c r="A18" s="59">
        <v>11</v>
      </c>
      <c r="B18" s="83" t="s">
        <v>68</v>
      </c>
      <c r="C18" s="569">
        <v>0</v>
      </c>
      <c r="D18" s="569">
        <v>0</v>
      </c>
      <c r="E18" s="569">
        <v>0</v>
      </c>
      <c r="F18" s="569">
        <v>0</v>
      </c>
      <c r="G18" s="569">
        <v>0</v>
      </c>
      <c r="H18" s="569">
        <v>0</v>
      </c>
      <c r="I18" s="569">
        <v>0</v>
      </c>
      <c r="J18" s="569">
        <v>0</v>
      </c>
      <c r="K18" s="569">
        <v>0</v>
      </c>
      <c r="L18" s="569">
        <v>0</v>
      </c>
      <c r="M18" s="569">
        <v>0</v>
      </c>
      <c r="N18" s="569">
        <v>0</v>
      </c>
      <c r="O18" s="569">
        <v>0</v>
      </c>
      <c r="P18" s="569">
        <v>0</v>
      </c>
      <c r="Q18" s="569">
        <v>985555.46</v>
      </c>
      <c r="R18" s="570">
        <v>0</v>
      </c>
      <c r="S18" s="629">
        <f t="shared" si="0"/>
        <v>2463888.65</v>
      </c>
      <c r="U18" s="572"/>
    </row>
    <row r="19" spans="1:21">
      <c r="A19" s="59">
        <v>12</v>
      </c>
      <c r="B19" s="83" t="s">
        <v>69</v>
      </c>
      <c r="C19" s="569">
        <v>0</v>
      </c>
      <c r="D19" s="569">
        <v>0</v>
      </c>
      <c r="E19" s="569">
        <v>0</v>
      </c>
      <c r="F19" s="569">
        <v>0</v>
      </c>
      <c r="G19" s="569">
        <v>0</v>
      </c>
      <c r="H19" s="569">
        <v>0</v>
      </c>
      <c r="I19" s="569">
        <v>0</v>
      </c>
      <c r="J19" s="569">
        <v>0</v>
      </c>
      <c r="K19" s="569">
        <v>0</v>
      </c>
      <c r="L19" s="569">
        <v>10076.062</v>
      </c>
      <c r="M19" s="569">
        <v>29930354.817399997</v>
      </c>
      <c r="N19" s="569">
        <v>76838549.161219984</v>
      </c>
      <c r="O19" s="569">
        <v>0</v>
      </c>
      <c r="P19" s="569">
        <v>0</v>
      </c>
      <c r="Q19" s="569">
        <v>0</v>
      </c>
      <c r="R19" s="570">
        <v>0</v>
      </c>
      <c r="S19" s="629">
        <f t="shared" si="0"/>
        <v>106776461.02511998</v>
      </c>
      <c r="U19" s="572"/>
    </row>
    <row r="20" spans="1:21">
      <c r="A20" s="59">
        <v>13</v>
      </c>
      <c r="B20" s="83" t="s">
        <v>70</v>
      </c>
      <c r="C20" s="569">
        <v>0</v>
      </c>
      <c r="D20" s="569">
        <v>0</v>
      </c>
      <c r="E20" s="569">
        <v>0</v>
      </c>
      <c r="F20" s="569">
        <v>0</v>
      </c>
      <c r="G20" s="569">
        <v>0</v>
      </c>
      <c r="H20" s="569">
        <v>0</v>
      </c>
      <c r="I20" s="569">
        <v>0</v>
      </c>
      <c r="J20" s="569">
        <v>0</v>
      </c>
      <c r="K20" s="569">
        <v>0</v>
      </c>
      <c r="L20" s="569">
        <v>0</v>
      </c>
      <c r="M20" s="569">
        <v>0</v>
      </c>
      <c r="N20" s="569">
        <v>0</v>
      </c>
      <c r="O20" s="569">
        <v>0</v>
      </c>
      <c r="P20" s="569">
        <v>0</v>
      </c>
      <c r="Q20" s="569">
        <v>0</v>
      </c>
      <c r="R20" s="570">
        <v>0</v>
      </c>
      <c r="S20" s="629">
        <f t="shared" si="0"/>
        <v>0</v>
      </c>
      <c r="U20" s="572"/>
    </row>
    <row r="21" spans="1:21">
      <c r="A21" s="59">
        <v>14</v>
      </c>
      <c r="B21" s="83" t="s">
        <v>143</v>
      </c>
      <c r="C21" s="569">
        <v>57128533.499600001</v>
      </c>
      <c r="D21" s="569">
        <v>0</v>
      </c>
      <c r="E21" s="569">
        <v>365945</v>
      </c>
      <c r="F21" s="569">
        <v>0</v>
      </c>
      <c r="G21" s="569">
        <v>0</v>
      </c>
      <c r="H21" s="569">
        <v>0</v>
      </c>
      <c r="I21" s="569">
        <v>0</v>
      </c>
      <c r="J21" s="569">
        <v>0</v>
      </c>
      <c r="K21" s="569">
        <v>0</v>
      </c>
      <c r="L21" s="569">
        <v>10461.518950000001</v>
      </c>
      <c r="M21" s="569">
        <v>495593284.64995402</v>
      </c>
      <c r="N21" s="569">
        <v>9961045.8265100773</v>
      </c>
      <c r="O21" s="569">
        <v>0</v>
      </c>
      <c r="P21" s="569">
        <v>0</v>
      </c>
      <c r="Q21" s="569">
        <v>24000000</v>
      </c>
      <c r="R21" s="570">
        <v>0</v>
      </c>
      <c r="S21" s="629">
        <f t="shared" si="0"/>
        <v>565635365.61567664</v>
      </c>
      <c r="U21" s="572"/>
    </row>
    <row r="22" spans="1:21" ht="13.5" thickBot="1">
      <c r="A22" s="53"/>
      <c r="B22" s="79" t="s">
        <v>66</v>
      </c>
      <c r="C22" s="137">
        <f>SUM(C8:C21)</f>
        <v>418723284.10940003</v>
      </c>
      <c r="D22" s="137">
        <f t="shared" ref="D22:S22" si="1">SUM(D8:D21)</f>
        <v>0</v>
      </c>
      <c r="E22" s="137">
        <f t="shared" si="1"/>
        <v>144712866.46259999</v>
      </c>
      <c r="F22" s="137">
        <f t="shared" si="1"/>
        <v>0</v>
      </c>
      <c r="G22" s="137">
        <f t="shared" si="1"/>
        <v>430275053.14016432</v>
      </c>
      <c r="H22" s="137">
        <f t="shared" si="1"/>
        <v>3787879.4427500009</v>
      </c>
      <c r="I22" s="137">
        <f t="shared" si="1"/>
        <v>16735728.591127997</v>
      </c>
      <c r="J22" s="137">
        <f t="shared" si="1"/>
        <v>220.38</v>
      </c>
      <c r="K22" s="137">
        <f t="shared" si="1"/>
        <v>361813647.09018731</v>
      </c>
      <c r="L22" s="137">
        <f t="shared" si="1"/>
        <v>7124577.3177299881</v>
      </c>
      <c r="M22" s="137">
        <f t="shared" si="1"/>
        <v>2612494163.1133323</v>
      </c>
      <c r="N22" s="137">
        <f t="shared" si="1"/>
        <v>361117699.48775005</v>
      </c>
      <c r="O22" s="137">
        <f t="shared" si="1"/>
        <v>23820751.118287459</v>
      </c>
      <c r="P22" s="137">
        <f t="shared" si="1"/>
        <v>1619.7369000000001</v>
      </c>
      <c r="Q22" s="137">
        <f t="shared" si="1"/>
        <v>24985555.460000001</v>
      </c>
      <c r="R22" s="137">
        <f t="shared" si="1"/>
        <v>0</v>
      </c>
      <c r="S22" s="630">
        <f t="shared" si="1"/>
        <v>3537745550.0219059</v>
      </c>
      <c r="U22" s="572"/>
    </row>
    <row r="24" spans="1:21">
      <c r="C24" s="571"/>
      <c r="D24" s="571"/>
      <c r="E24" s="571"/>
      <c r="F24" s="571"/>
      <c r="G24" s="571"/>
      <c r="H24" s="571"/>
      <c r="I24" s="571"/>
      <c r="J24" s="571"/>
      <c r="K24" s="571"/>
      <c r="L24" s="571"/>
      <c r="M24" s="571"/>
      <c r="N24" s="571"/>
      <c r="O24" s="571"/>
      <c r="P24" s="571"/>
      <c r="Q24" s="571"/>
      <c r="R24" s="571"/>
      <c r="S24" s="571"/>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X28"/>
  <sheetViews>
    <sheetView zoomScale="85" zoomScaleNormal="85" workbookViewId="0">
      <pane xSplit="2" ySplit="6" topLeftCell="C7" activePane="bottomRight" state="frozen"/>
      <selection pane="topRight" activeCell="C1" sqref="C1"/>
      <selection pane="bottomLeft" activeCell="A6" sqref="A6"/>
      <selection pane="bottomRight" activeCell="Y14" sqref="Y14"/>
    </sheetView>
  </sheetViews>
  <sheetFormatPr defaultColWidth="9.140625" defaultRowHeight="12.75"/>
  <cols>
    <col min="1" max="1" width="10.5703125" style="1" bestFit="1" customWidth="1"/>
    <col min="2" max="2" width="97" style="1" bestFit="1" customWidth="1"/>
    <col min="3" max="3" width="19" style="1" customWidth="1"/>
    <col min="4" max="4" width="19.5703125" style="1" customWidth="1"/>
    <col min="5" max="5" width="31.140625" style="1" customWidth="1"/>
    <col min="6" max="6" width="29.140625" style="1" hidden="1" customWidth="1"/>
    <col min="7" max="7" width="28.5703125" style="1" hidden="1" customWidth="1"/>
    <col min="8" max="8" width="26.42578125" style="1" hidden="1" customWidth="1"/>
    <col min="9" max="9" width="23.85546875" style="1" hidden="1" customWidth="1"/>
    <col min="10" max="10" width="21.5703125" style="1" hidden="1" customWidth="1"/>
    <col min="11" max="11" width="15.85546875" style="1" hidden="1" customWidth="1"/>
    <col min="12" max="12" width="13.140625" style="1" hidden="1" customWidth="1"/>
    <col min="13" max="13" width="20.85546875" style="1" customWidth="1"/>
    <col min="14" max="14" width="19.140625" style="1" hidden="1" customWidth="1"/>
    <col min="15" max="15" width="18.42578125" style="1" hidden="1" customWidth="1"/>
    <col min="16" max="16" width="19" style="1" hidden="1" customWidth="1"/>
    <col min="17" max="17" width="20.140625" style="1" hidden="1" customWidth="1"/>
    <col min="18" max="18" width="18" style="1" hidden="1" customWidth="1"/>
    <col min="19" max="19" width="36" style="1" hidden="1" customWidth="1"/>
    <col min="20" max="20" width="19.42578125" style="1" customWidth="1"/>
    <col min="21" max="21" width="19.140625" style="1" customWidth="1"/>
    <col min="22" max="22" width="20" style="1" customWidth="1"/>
    <col min="23" max="16384" width="9.140625" style="8"/>
  </cols>
  <sheetData>
    <row r="1" spans="1:24">
      <c r="A1" s="1" t="s">
        <v>97</v>
      </c>
      <c r="B1" s="1" t="str">
        <f>Info!C2</f>
        <v>სს "ბაზისბანკი"</v>
      </c>
    </row>
    <row r="2" spans="1:24">
      <c r="A2" s="1" t="s">
        <v>98</v>
      </c>
      <c r="B2" s="260">
        <f>'1. key ratios'!B2</f>
        <v>45747</v>
      </c>
    </row>
    <row r="4" spans="1:24" ht="27.75" thickBot="1">
      <c r="A4" s="1" t="s">
        <v>186</v>
      </c>
      <c r="B4" s="151" t="s">
        <v>204</v>
      </c>
      <c r="V4" s="109" t="s">
        <v>76</v>
      </c>
    </row>
    <row r="5" spans="1:24">
      <c r="A5" s="51"/>
      <c r="B5" s="52"/>
      <c r="C5" s="738" t="s">
        <v>105</v>
      </c>
      <c r="D5" s="739"/>
      <c r="E5" s="739"/>
      <c r="F5" s="739"/>
      <c r="G5" s="739"/>
      <c r="H5" s="739"/>
      <c r="I5" s="739"/>
      <c r="J5" s="739"/>
      <c r="K5" s="739"/>
      <c r="L5" s="740"/>
      <c r="M5" s="738" t="s">
        <v>106</v>
      </c>
      <c r="N5" s="739"/>
      <c r="O5" s="739"/>
      <c r="P5" s="739"/>
      <c r="Q5" s="739"/>
      <c r="R5" s="739"/>
      <c r="S5" s="740"/>
      <c r="T5" s="743" t="s">
        <v>202</v>
      </c>
      <c r="U5" s="743" t="s">
        <v>201</v>
      </c>
      <c r="V5" s="741" t="s">
        <v>107</v>
      </c>
    </row>
    <row r="6" spans="1:24" s="29" customFormat="1" ht="127.5">
      <c r="A6" s="57"/>
      <c r="B6" s="85"/>
      <c r="C6" s="49" t="s">
        <v>108</v>
      </c>
      <c r="D6" s="48" t="s">
        <v>109</v>
      </c>
      <c r="E6" s="46" t="s">
        <v>110</v>
      </c>
      <c r="F6" s="46" t="s">
        <v>196</v>
      </c>
      <c r="G6" s="48" t="s">
        <v>111</v>
      </c>
      <c r="H6" s="48" t="s">
        <v>112</v>
      </c>
      <c r="I6" s="48" t="s">
        <v>113</v>
      </c>
      <c r="J6" s="48" t="s">
        <v>142</v>
      </c>
      <c r="K6" s="48" t="s">
        <v>114</v>
      </c>
      <c r="L6" s="50" t="s">
        <v>115</v>
      </c>
      <c r="M6" s="49" t="s">
        <v>116</v>
      </c>
      <c r="N6" s="48" t="s">
        <v>117</v>
      </c>
      <c r="O6" s="48" t="s">
        <v>118</v>
      </c>
      <c r="P6" s="48" t="s">
        <v>119</v>
      </c>
      <c r="Q6" s="48" t="s">
        <v>120</v>
      </c>
      <c r="R6" s="48" t="s">
        <v>121</v>
      </c>
      <c r="S6" s="50" t="s">
        <v>122</v>
      </c>
      <c r="T6" s="744"/>
      <c r="U6" s="744"/>
      <c r="V6" s="742"/>
    </row>
    <row r="7" spans="1:24">
      <c r="A7" s="78">
        <v>1</v>
      </c>
      <c r="B7" s="83" t="s">
        <v>123</v>
      </c>
      <c r="C7" s="138"/>
      <c r="D7" s="136">
        <v>0</v>
      </c>
      <c r="E7" s="136">
        <v>0</v>
      </c>
      <c r="F7" s="136"/>
      <c r="G7" s="136"/>
      <c r="H7" s="136"/>
      <c r="I7" s="136"/>
      <c r="J7" s="136"/>
      <c r="K7" s="136"/>
      <c r="L7" s="139"/>
      <c r="M7" s="138">
        <v>0</v>
      </c>
      <c r="N7" s="136"/>
      <c r="O7" s="136"/>
      <c r="P7" s="136"/>
      <c r="Q7" s="136"/>
      <c r="R7" s="136"/>
      <c r="S7" s="139"/>
      <c r="T7" s="148">
        <v>0</v>
      </c>
      <c r="U7" s="147"/>
      <c r="V7" s="140">
        <f>SUM(C7:S7)</f>
        <v>0</v>
      </c>
      <c r="X7" s="573"/>
    </row>
    <row r="8" spans="1:24">
      <c r="A8" s="78">
        <v>2</v>
      </c>
      <c r="B8" s="83" t="s">
        <v>124</v>
      </c>
      <c r="C8" s="138"/>
      <c r="D8" s="136">
        <v>0</v>
      </c>
      <c r="E8" s="136">
        <v>0</v>
      </c>
      <c r="F8" s="136"/>
      <c r="G8" s="136"/>
      <c r="H8" s="136"/>
      <c r="I8" s="136"/>
      <c r="J8" s="136"/>
      <c r="K8" s="136"/>
      <c r="L8" s="139"/>
      <c r="M8" s="138">
        <v>0</v>
      </c>
      <c r="N8" s="136"/>
      <c r="O8" s="136"/>
      <c r="P8" s="136"/>
      <c r="Q8" s="136"/>
      <c r="R8" s="136"/>
      <c r="S8" s="139"/>
      <c r="T8" s="147">
        <v>0</v>
      </c>
      <c r="U8" s="147"/>
      <c r="V8" s="140">
        <f t="shared" ref="V8:V20" si="0">SUM(C8:S8)</f>
        <v>0</v>
      </c>
      <c r="X8" s="573"/>
    </row>
    <row r="9" spans="1:24">
      <c r="A9" s="78">
        <v>3</v>
      </c>
      <c r="B9" s="83" t="s">
        <v>125</v>
      </c>
      <c r="C9" s="138"/>
      <c r="D9" s="136">
        <v>0</v>
      </c>
      <c r="E9" s="136">
        <v>0</v>
      </c>
      <c r="F9" s="136"/>
      <c r="G9" s="136"/>
      <c r="H9" s="136"/>
      <c r="I9" s="136"/>
      <c r="J9" s="136"/>
      <c r="K9" s="136"/>
      <c r="L9" s="139"/>
      <c r="M9" s="138">
        <v>0</v>
      </c>
      <c r="N9" s="136"/>
      <c r="O9" s="136"/>
      <c r="P9" s="136"/>
      <c r="Q9" s="136"/>
      <c r="R9" s="136"/>
      <c r="S9" s="139"/>
      <c r="T9" s="147">
        <v>0</v>
      </c>
      <c r="U9" s="147">
        <v>0</v>
      </c>
      <c r="V9" s="140">
        <f>SUM(C9:S9)</f>
        <v>0</v>
      </c>
      <c r="X9" s="573"/>
    </row>
    <row r="10" spans="1:24">
      <c r="A10" s="78">
        <v>4</v>
      </c>
      <c r="B10" s="83" t="s">
        <v>126</v>
      </c>
      <c r="C10" s="138"/>
      <c r="D10" s="136">
        <v>0</v>
      </c>
      <c r="E10" s="136">
        <v>0</v>
      </c>
      <c r="F10" s="136"/>
      <c r="G10" s="136"/>
      <c r="H10" s="136"/>
      <c r="I10" s="136"/>
      <c r="J10" s="136"/>
      <c r="K10" s="136"/>
      <c r="L10" s="139"/>
      <c r="M10" s="138">
        <v>0</v>
      </c>
      <c r="N10" s="136"/>
      <c r="O10" s="136"/>
      <c r="P10" s="136"/>
      <c r="Q10" s="136"/>
      <c r="R10" s="136"/>
      <c r="S10" s="139"/>
      <c r="T10" s="147">
        <v>0</v>
      </c>
      <c r="U10" s="147"/>
      <c r="V10" s="140">
        <f t="shared" si="0"/>
        <v>0</v>
      </c>
      <c r="X10" s="573"/>
    </row>
    <row r="11" spans="1:24">
      <c r="A11" s="78">
        <v>5</v>
      </c>
      <c r="B11" s="83" t="s">
        <v>667</v>
      </c>
      <c r="C11" s="138"/>
      <c r="D11" s="136">
        <v>0</v>
      </c>
      <c r="E11" s="136">
        <v>0</v>
      </c>
      <c r="F11" s="136"/>
      <c r="G11" s="136"/>
      <c r="H11" s="136"/>
      <c r="I11" s="136"/>
      <c r="J11" s="136"/>
      <c r="K11" s="136"/>
      <c r="L11" s="139"/>
      <c r="M11" s="138">
        <v>0</v>
      </c>
      <c r="N11" s="136"/>
      <c r="O11" s="136"/>
      <c r="P11" s="136"/>
      <c r="Q11" s="136"/>
      <c r="R11" s="136"/>
      <c r="S11" s="139"/>
      <c r="T11" s="147">
        <v>0</v>
      </c>
      <c r="U11" s="147"/>
      <c r="V11" s="140">
        <f t="shared" si="0"/>
        <v>0</v>
      </c>
      <c r="X11" s="573"/>
    </row>
    <row r="12" spans="1:24">
      <c r="A12" s="78">
        <v>6</v>
      </c>
      <c r="B12" s="83" t="s">
        <v>127</v>
      </c>
      <c r="C12" s="138"/>
      <c r="D12" s="136">
        <v>0</v>
      </c>
      <c r="E12" s="136">
        <v>7992929.3721569199</v>
      </c>
      <c r="F12" s="136"/>
      <c r="G12" s="136"/>
      <c r="H12" s="136"/>
      <c r="I12" s="136"/>
      <c r="J12" s="136"/>
      <c r="K12" s="136"/>
      <c r="L12" s="139"/>
      <c r="M12" s="138">
        <v>0</v>
      </c>
      <c r="N12" s="136"/>
      <c r="O12" s="136"/>
      <c r="P12" s="136"/>
      <c r="Q12" s="136"/>
      <c r="R12" s="136"/>
      <c r="S12" s="139"/>
      <c r="T12" s="147">
        <v>7992929.3721569199</v>
      </c>
      <c r="U12" s="147"/>
      <c r="V12" s="140">
        <f t="shared" si="0"/>
        <v>7992929.3721569199</v>
      </c>
      <c r="X12" s="573"/>
    </row>
    <row r="13" spans="1:24">
      <c r="A13" s="78">
        <v>7</v>
      </c>
      <c r="B13" s="83" t="s">
        <v>71</v>
      </c>
      <c r="C13" s="138"/>
      <c r="D13" s="136">
        <v>51575159.176424436</v>
      </c>
      <c r="E13" s="136">
        <v>0</v>
      </c>
      <c r="F13" s="136"/>
      <c r="G13" s="136"/>
      <c r="H13" s="136"/>
      <c r="I13" s="136"/>
      <c r="J13" s="136"/>
      <c r="K13" s="136"/>
      <c r="L13" s="139"/>
      <c r="M13" s="138">
        <v>8765584.5598409995</v>
      </c>
      <c r="N13" s="136"/>
      <c r="O13" s="136"/>
      <c r="P13" s="136"/>
      <c r="Q13" s="136"/>
      <c r="R13" s="136"/>
      <c r="S13" s="139"/>
      <c r="T13" s="147">
        <v>36256613.242872246</v>
      </c>
      <c r="U13" s="147">
        <v>24084130.49339319</v>
      </c>
      <c r="V13" s="140">
        <f t="shared" si="0"/>
        <v>60340743.736265436</v>
      </c>
      <c r="X13" s="573"/>
    </row>
    <row r="14" spans="1:24">
      <c r="A14" s="78">
        <v>8</v>
      </c>
      <c r="B14" s="83" t="s">
        <v>72</v>
      </c>
      <c r="C14" s="138"/>
      <c r="D14" s="136">
        <v>5992852.3773269355</v>
      </c>
      <c r="E14" s="136">
        <v>0</v>
      </c>
      <c r="F14" s="136"/>
      <c r="G14" s="136"/>
      <c r="H14" s="136"/>
      <c r="I14" s="136"/>
      <c r="J14" s="136"/>
      <c r="K14" s="136"/>
      <c r="L14" s="139"/>
      <c r="M14" s="138">
        <v>1203083.4966359998</v>
      </c>
      <c r="N14" s="136"/>
      <c r="O14" s="136"/>
      <c r="P14" s="136"/>
      <c r="Q14" s="136"/>
      <c r="R14" s="136"/>
      <c r="S14" s="139"/>
      <c r="T14" s="147">
        <v>7122466.1310303099</v>
      </c>
      <c r="U14" s="147">
        <v>73469.742932624999</v>
      </c>
      <c r="V14" s="140">
        <f t="shared" si="0"/>
        <v>7195935.8739629351</v>
      </c>
      <c r="X14" s="573"/>
    </row>
    <row r="15" spans="1:24">
      <c r="A15" s="78">
        <v>9</v>
      </c>
      <c r="B15" s="83" t="s">
        <v>668</v>
      </c>
      <c r="C15" s="138"/>
      <c r="D15" s="136">
        <v>0</v>
      </c>
      <c r="E15" s="136">
        <v>0</v>
      </c>
      <c r="F15" s="136"/>
      <c r="G15" s="136"/>
      <c r="H15" s="136"/>
      <c r="I15" s="136"/>
      <c r="J15" s="136"/>
      <c r="K15" s="136"/>
      <c r="L15" s="139"/>
      <c r="M15" s="138">
        <v>94303.557429200009</v>
      </c>
      <c r="N15" s="136"/>
      <c r="O15" s="136"/>
      <c r="P15" s="136"/>
      <c r="Q15" s="136"/>
      <c r="R15" s="136"/>
      <c r="S15" s="139"/>
      <c r="T15" s="147">
        <v>94303.557429200009</v>
      </c>
      <c r="U15" s="147">
        <v>0</v>
      </c>
      <c r="V15" s="140">
        <f t="shared" si="0"/>
        <v>94303.557429200009</v>
      </c>
      <c r="X15" s="573"/>
    </row>
    <row r="16" spans="1:24">
      <c r="A16" s="78">
        <v>10</v>
      </c>
      <c r="B16" s="83" t="s">
        <v>67</v>
      </c>
      <c r="C16" s="138"/>
      <c r="D16" s="136">
        <v>809427.79579999996</v>
      </c>
      <c r="E16" s="136">
        <v>0</v>
      </c>
      <c r="F16" s="136"/>
      <c r="G16" s="136"/>
      <c r="H16" s="136"/>
      <c r="I16" s="136"/>
      <c r="J16" s="136"/>
      <c r="K16" s="136"/>
      <c r="L16" s="139"/>
      <c r="M16" s="138">
        <v>35077.649852000002</v>
      </c>
      <c r="N16" s="136"/>
      <c r="O16" s="136"/>
      <c r="P16" s="136"/>
      <c r="Q16" s="136"/>
      <c r="R16" s="136"/>
      <c r="S16" s="139"/>
      <c r="T16" s="147">
        <v>844505.44565199991</v>
      </c>
      <c r="U16" s="147">
        <v>0</v>
      </c>
      <c r="V16" s="140">
        <f t="shared" si="0"/>
        <v>844505.44565199991</v>
      </c>
      <c r="X16" s="573"/>
    </row>
    <row r="17" spans="1:24">
      <c r="A17" s="78">
        <v>11</v>
      </c>
      <c r="B17" s="83" t="s">
        <v>68</v>
      </c>
      <c r="C17" s="138"/>
      <c r="D17" s="136">
        <v>0</v>
      </c>
      <c r="E17" s="136">
        <v>0</v>
      </c>
      <c r="F17" s="136"/>
      <c r="G17" s="136"/>
      <c r="H17" s="136"/>
      <c r="I17" s="136"/>
      <c r="J17" s="136"/>
      <c r="K17" s="136"/>
      <c r="L17" s="139"/>
      <c r="M17" s="138">
        <v>0</v>
      </c>
      <c r="N17" s="136"/>
      <c r="O17" s="136"/>
      <c r="P17" s="136"/>
      <c r="Q17" s="136"/>
      <c r="R17" s="136"/>
      <c r="S17" s="139"/>
      <c r="T17" s="147">
        <v>0</v>
      </c>
      <c r="U17" s="147">
        <v>0</v>
      </c>
      <c r="V17" s="140">
        <f t="shared" si="0"/>
        <v>0</v>
      </c>
      <c r="X17" s="573"/>
    </row>
    <row r="18" spans="1:24">
      <c r="A18" s="78">
        <v>12</v>
      </c>
      <c r="B18" s="83" t="s">
        <v>69</v>
      </c>
      <c r="C18" s="138"/>
      <c r="D18" s="136">
        <v>52739107.537480496</v>
      </c>
      <c r="E18" s="136">
        <v>0</v>
      </c>
      <c r="F18" s="136"/>
      <c r="G18" s="136"/>
      <c r="H18" s="136"/>
      <c r="I18" s="136"/>
      <c r="J18" s="136"/>
      <c r="K18" s="136"/>
      <c r="L18" s="139"/>
      <c r="M18" s="138">
        <v>0</v>
      </c>
      <c r="N18" s="136"/>
      <c r="O18" s="136"/>
      <c r="P18" s="136"/>
      <c r="Q18" s="136"/>
      <c r="R18" s="136"/>
      <c r="S18" s="139"/>
      <c r="T18" s="147">
        <v>0</v>
      </c>
      <c r="U18" s="147">
        <v>52739107.537480496</v>
      </c>
      <c r="V18" s="140">
        <f t="shared" si="0"/>
        <v>52739107.537480496</v>
      </c>
      <c r="X18" s="573"/>
    </row>
    <row r="19" spans="1:24">
      <c r="A19" s="78">
        <v>13</v>
      </c>
      <c r="B19" s="83" t="s">
        <v>70</v>
      </c>
      <c r="C19" s="138"/>
      <c r="D19" s="136">
        <v>0</v>
      </c>
      <c r="E19" s="136">
        <v>0</v>
      </c>
      <c r="F19" s="136"/>
      <c r="G19" s="136"/>
      <c r="H19" s="136"/>
      <c r="I19" s="136"/>
      <c r="J19" s="136"/>
      <c r="K19" s="136"/>
      <c r="L19" s="139"/>
      <c r="M19" s="138">
        <v>0</v>
      </c>
      <c r="N19" s="136"/>
      <c r="O19" s="136"/>
      <c r="P19" s="136"/>
      <c r="Q19" s="136"/>
      <c r="R19" s="136"/>
      <c r="S19" s="139"/>
      <c r="T19" s="147">
        <v>0</v>
      </c>
      <c r="U19" s="147">
        <v>0</v>
      </c>
      <c r="V19" s="140">
        <f t="shared" si="0"/>
        <v>0</v>
      </c>
      <c r="X19" s="573"/>
    </row>
    <row r="20" spans="1:24">
      <c r="A20" s="78">
        <v>14</v>
      </c>
      <c r="B20" s="83" t="s">
        <v>143</v>
      </c>
      <c r="C20" s="138"/>
      <c r="D20" s="136">
        <v>56930849.128457792</v>
      </c>
      <c r="E20" s="136">
        <v>0</v>
      </c>
      <c r="F20" s="136"/>
      <c r="G20" s="136"/>
      <c r="H20" s="136"/>
      <c r="I20" s="136"/>
      <c r="J20" s="136"/>
      <c r="K20" s="136"/>
      <c r="L20" s="139"/>
      <c r="M20" s="138">
        <v>44274.942983000001</v>
      </c>
      <c r="N20" s="136"/>
      <c r="O20" s="136"/>
      <c r="P20" s="136"/>
      <c r="Q20" s="136"/>
      <c r="R20" s="136"/>
      <c r="S20" s="139"/>
      <c r="T20" s="147">
        <v>55911507.269300796</v>
      </c>
      <c r="U20" s="147">
        <v>1063616.80214</v>
      </c>
      <c r="V20" s="140">
        <f t="shared" si="0"/>
        <v>56975124.071440794</v>
      </c>
      <c r="X20" s="573"/>
    </row>
    <row r="21" spans="1:24" ht="13.5" thickBot="1">
      <c r="A21" s="53"/>
      <c r="B21" s="54" t="s">
        <v>66</v>
      </c>
      <c r="C21" s="141">
        <f>SUM(C7:C20)</f>
        <v>0</v>
      </c>
      <c r="D21" s="137">
        <f t="shared" ref="D21:V21" si="1">SUM(D7:D20)</f>
        <v>168047396.01548967</v>
      </c>
      <c r="E21" s="137">
        <f t="shared" si="1"/>
        <v>7992929.3721569199</v>
      </c>
      <c r="F21" s="137">
        <f t="shared" si="1"/>
        <v>0</v>
      </c>
      <c r="G21" s="137">
        <f t="shared" si="1"/>
        <v>0</v>
      </c>
      <c r="H21" s="137">
        <f t="shared" si="1"/>
        <v>0</v>
      </c>
      <c r="I21" s="137">
        <f t="shared" si="1"/>
        <v>0</v>
      </c>
      <c r="J21" s="137">
        <f t="shared" si="1"/>
        <v>0</v>
      </c>
      <c r="K21" s="137">
        <f t="shared" si="1"/>
        <v>0</v>
      </c>
      <c r="L21" s="142">
        <f t="shared" si="1"/>
        <v>0</v>
      </c>
      <c r="M21" s="141">
        <f t="shared" si="1"/>
        <v>10142324.206741199</v>
      </c>
      <c r="N21" s="137">
        <f t="shared" si="1"/>
        <v>0</v>
      </c>
      <c r="O21" s="137">
        <f t="shared" si="1"/>
        <v>0</v>
      </c>
      <c r="P21" s="137">
        <f t="shared" si="1"/>
        <v>0</v>
      </c>
      <c r="Q21" s="137">
        <f t="shared" si="1"/>
        <v>0</v>
      </c>
      <c r="R21" s="137">
        <f t="shared" si="1"/>
        <v>0</v>
      </c>
      <c r="S21" s="142">
        <f t="shared" si="1"/>
        <v>0</v>
      </c>
      <c r="T21" s="142">
        <f>SUM(T7:T20)</f>
        <v>108222325.01844147</v>
      </c>
      <c r="U21" s="142">
        <f t="shared" si="1"/>
        <v>77960324.575946301</v>
      </c>
      <c r="V21" s="143">
        <f t="shared" si="1"/>
        <v>186182649.59438777</v>
      </c>
      <c r="X21" s="573"/>
    </row>
    <row r="23" spans="1:24">
      <c r="C23" s="571"/>
      <c r="D23" s="571"/>
      <c r="E23" s="571"/>
      <c r="F23" s="571"/>
      <c r="G23" s="571"/>
      <c r="H23" s="571"/>
      <c r="I23" s="571"/>
      <c r="J23" s="571"/>
      <c r="K23" s="571"/>
      <c r="L23" s="571"/>
      <c r="M23" s="571"/>
      <c r="N23" s="571"/>
      <c r="O23" s="571"/>
      <c r="P23" s="571"/>
      <c r="Q23" s="571"/>
      <c r="R23" s="571"/>
      <c r="S23" s="571"/>
      <c r="T23" s="571"/>
      <c r="U23" s="571"/>
      <c r="V23" s="571"/>
    </row>
    <row r="24" spans="1:24">
      <c r="C24" s="32"/>
      <c r="D24" s="32"/>
      <c r="E24" s="32"/>
    </row>
    <row r="25" spans="1:24">
      <c r="A25" s="28"/>
      <c r="B25" s="28"/>
      <c r="D25" s="32"/>
      <c r="E25" s="32"/>
    </row>
    <row r="26" spans="1:24">
      <c r="A26" s="28"/>
      <c r="B26" s="47"/>
      <c r="D26" s="32"/>
      <c r="E26" s="32"/>
    </row>
    <row r="27" spans="1:24">
      <c r="A27" s="28"/>
      <c r="B27" s="28"/>
      <c r="D27" s="32"/>
      <c r="E27" s="32"/>
    </row>
    <row r="28" spans="1:24">
      <c r="A28" s="28"/>
      <c r="B28" s="47"/>
      <c r="D28" s="32"/>
      <c r="E28" s="32"/>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J28"/>
  <sheetViews>
    <sheetView zoomScale="70" zoomScaleNormal="70" workbookViewId="0">
      <pane xSplit="1" ySplit="7" topLeftCell="B8" activePane="bottomRight" state="frozen"/>
      <selection activeCell="L18" sqref="L18"/>
      <selection pane="topRight" activeCell="L18" sqref="L18"/>
      <selection pane="bottomLeft" activeCell="L18" sqref="L18"/>
      <selection pane="bottomRight" activeCell="A52" sqref="A52"/>
    </sheetView>
  </sheetViews>
  <sheetFormatPr defaultColWidth="9.140625" defaultRowHeight="12.75"/>
  <cols>
    <col min="1" max="1" width="10.5703125" style="1" bestFit="1" customWidth="1"/>
    <col min="2" max="2" width="101.85546875" style="1" customWidth="1"/>
    <col min="3" max="3" width="13.85546875" style="1" customWidth="1"/>
    <col min="4" max="4" width="14.85546875" style="1" bestFit="1" customWidth="1"/>
    <col min="5" max="5" width="17.85546875" style="1" customWidth="1"/>
    <col min="6" max="6" width="15.85546875" style="1" customWidth="1"/>
    <col min="7" max="7" width="17.42578125" style="1" customWidth="1"/>
    <col min="8" max="8" width="15.140625" style="1" customWidth="1"/>
    <col min="9" max="16384" width="9.140625" style="8"/>
  </cols>
  <sheetData>
    <row r="1" spans="1:10">
      <c r="A1" s="1" t="s">
        <v>97</v>
      </c>
      <c r="B1" s="1" t="str">
        <f>Info!C2</f>
        <v>სს "ბაზისბანკი"</v>
      </c>
    </row>
    <row r="2" spans="1:10">
      <c r="A2" s="1" t="s">
        <v>98</v>
      </c>
      <c r="B2" s="646">
        <f>'1. key ratios'!B2</f>
        <v>45747</v>
      </c>
    </row>
    <row r="4" spans="1:10" ht="13.5" thickBot="1">
      <c r="A4" s="1" t="s">
        <v>187</v>
      </c>
      <c r="B4" s="22" t="s">
        <v>205</v>
      </c>
    </row>
    <row r="5" spans="1:10">
      <c r="A5" s="51"/>
      <c r="B5" s="76"/>
      <c r="C5" s="80" t="s">
        <v>0</v>
      </c>
      <c r="D5" s="80" t="s">
        <v>1</v>
      </c>
      <c r="E5" s="80" t="s">
        <v>2</v>
      </c>
      <c r="F5" s="80" t="s">
        <v>3</v>
      </c>
      <c r="G5" s="145" t="s">
        <v>4</v>
      </c>
      <c r="H5" s="81" t="s">
        <v>5</v>
      </c>
      <c r="I5" s="18"/>
    </row>
    <row r="6" spans="1:10" ht="15" customHeight="1">
      <c r="A6" s="75"/>
      <c r="B6" s="16"/>
      <c r="C6" s="736" t="s">
        <v>197</v>
      </c>
      <c r="D6" s="747" t="s">
        <v>207</v>
      </c>
      <c r="E6" s="748"/>
      <c r="F6" s="736" t="s">
        <v>208</v>
      </c>
      <c r="G6" s="736" t="s">
        <v>209</v>
      </c>
      <c r="H6" s="745" t="s">
        <v>199</v>
      </c>
      <c r="I6" s="18"/>
    </row>
    <row r="7" spans="1:10" ht="63.75">
      <c r="A7" s="75"/>
      <c r="B7" s="16"/>
      <c r="C7" s="737"/>
      <c r="D7" s="149" t="s">
        <v>200</v>
      </c>
      <c r="E7" s="149" t="s">
        <v>198</v>
      </c>
      <c r="F7" s="737"/>
      <c r="G7" s="737"/>
      <c r="H7" s="746"/>
      <c r="I7" s="18"/>
    </row>
    <row r="8" spans="1:10">
      <c r="A8" s="44">
        <v>1</v>
      </c>
      <c r="B8" s="83" t="s">
        <v>123</v>
      </c>
      <c r="C8" s="136">
        <v>628903682.62810004</v>
      </c>
      <c r="D8" s="136"/>
      <c r="E8" s="136"/>
      <c r="F8" s="136">
        <v>267308932.0183</v>
      </c>
      <c r="G8" s="146">
        <v>267308932.0183</v>
      </c>
      <c r="H8" s="152">
        <f>G8/(C8+E8)</f>
        <v>0.42503954007910011</v>
      </c>
      <c r="J8" s="574"/>
    </row>
    <row r="9" spans="1:10" ht="15" customHeight="1">
      <c r="A9" s="44">
        <v>2</v>
      </c>
      <c r="B9" s="83" t="s">
        <v>124</v>
      </c>
      <c r="C9" s="136">
        <v>0</v>
      </c>
      <c r="D9" s="136"/>
      <c r="E9" s="136"/>
      <c r="F9" s="136">
        <v>0</v>
      </c>
      <c r="G9" s="146">
        <v>0</v>
      </c>
      <c r="H9" s="152"/>
      <c r="J9" s="574"/>
    </row>
    <row r="10" spans="1:10">
      <c r="A10" s="44">
        <v>3</v>
      </c>
      <c r="B10" s="83" t="s">
        <v>125</v>
      </c>
      <c r="C10" s="136">
        <v>1113437.6146</v>
      </c>
      <c r="D10" s="136">
        <v>0</v>
      </c>
      <c r="E10" s="136">
        <v>0</v>
      </c>
      <c r="F10" s="136">
        <v>1113437.6146</v>
      </c>
      <c r="G10" s="146">
        <v>1113437.6146</v>
      </c>
      <c r="H10" s="152">
        <f t="shared" ref="H10:H21" si="0">G10/(C10+E10)</f>
        <v>1</v>
      </c>
      <c r="J10" s="574"/>
    </row>
    <row r="11" spans="1:10">
      <c r="A11" s="44">
        <v>4</v>
      </c>
      <c r="B11" s="83" t="s">
        <v>126</v>
      </c>
      <c r="C11" s="136">
        <v>0</v>
      </c>
      <c r="D11" s="136"/>
      <c r="E11" s="136"/>
      <c r="F11" s="136">
        <v>0</v>
      </c>
      <c r="G11" s="146">
        <v>0</v>
      </c>
      <c r="H11" s="152"/>
      <c r="J11" s="574"/>
    </row>
    <row r="12" spans="1:10">
      <c r="A12" s="44">
        <v>5</v>
      </c>
      <c r="B12" s="83" t="s">
        <v>667</v>
      </c>
      <c r="C12" s="136">
        <v>0</v>
      </c>
      <c r="D12" s="136"/>
      <c r="E12" s="136"/>
      <c r="F12" s="136">
        <v>0</v>
      </c>
      <c r="G12" s="146">
        <v>0</v>
      </c>
      <c r="H12" s="152"/>
      <c r="J12" s="574"/>
    </row>
    <row r="13" spans="1:10">
      <c r="A13" s="44">
        <v>6</v>
      </c>
      <c r="B13" s="83" t="s">
        <v>127</v>
      </c>
      <c r="C13" s="136">
        <v>194443810.66689998</v>
      </c>
      <c r="D13" s="136"/>
      <c r="E13" s="136"/>
      <c r="F13" s="136">
        <v>74569344.058470011</v>
      </c>
      <c r="G13" s="146">
        <v>66576414.686313093</v>
      </c>
      <c r="H13" s="152">
        <f t="shared" si="0"/>
        <v>0.34239410582404484</v>
      </c>
      <c r="J13" s="574"/>
    </row>
    <row r="14" spans="1:10">
      <c r="A14" s="44">
        <v>7</v>
      </c>
      <c r="B14" s="83" t="s">
        <v>71</v>
      </c>
      <c r="C14" s="136">
        <v>1759613850.4771764</v>
      </c>
      <c r="D14" s="136">
        <v>470934345.95799971</v>
      </c>
      <c r="E14" s="136">
        <v>273990644.27377003</v>
      </c>
      <c r="F14" s="136">
        <v>2033604494.7509465</v>
      </c>
      <c r="G14" s="146">
        <v>1973263751.0146811</v>
      </c>
      <c r="H14" s="152">
        <f>G14/(C14+E14)</f>
        <v>0.97032818136859234</v>
      </c>
      <c r="J14" s="574"/>
    </row>
    <row r="15" spans="1:10">
      <c r="A15" s="44">
        <v>8</v>
      </c>
      <c r="B15" s="83" t="s">
        <v>72</v>
      </c>
      <c r="C15" s="136">
        <v>361813647.09018731</v>
      </c>
      <c r="D15" s="136">
        <v>14876082.240399968</v>
      </c>
      <c r="E15" s="136">
        <v>7052461.5453399895</v>
      </c>
      <c r="F15" s="136">
        <v>276714767.20389545</v>
      </c>
      <c r="G15" s="146">
        <v>269518831.32993251</v>
      </c>
      <c r="H15" s="152">
        <f t="shared" si="0"/>
        <v>0.73066845942260639</v>
      </c>
      <c r="J15" s="574"/>
    </row>
    <row r="16" spans="1:10">
      <c r="A16" s="44">
        <v>9</v>
      </c>
      <c r="B16" s="83" t="s">
        <v>668</v>
      </c>
      <c r="C16" s="136">
        <v>430275053.14016432</v>
      </c>
      <c r="D16" s="136">
        <v>8689358.9009000026</v>
      </c>
      <c r="E16" s="136">
        <v>4148254.5804400006</v>
      </c>
      <c r="F16" s="136">
        <v>152204321.26659998</v>
      </c>
      <c r="G16" s="146">
        <v>152110017.70917079</v>
      </c>
      <c r="H16" s="152">
        <f t="shared" si="0"/>
        <v>0.35014239569070055</v>
      </c>
      <c r="J16" s="574"/>
    </row>
    <row r="17" spans="1:10">
      <c r="A17" s="44">
        <v>10</v>
      </c>
      <c r="B17" s="83" t="s">
        <v>67</v>
      </c>
      <c r="C17" s="136">
        <v>49393894.041017227</v>
      </c>
      <c r="D17" s="136">
        <v>41006.793800000014</v>
      </c>
      <c r="E17" s="136">
        <v>20503.396900000007</v>
      </c>
      <c r="F17" s="136">
        <v>57354537.818296954</v>
      </c>
      <c r="G17" s="146">
        <v>56510032.372644953</v>
      </c>
      <c r="H17" s="152">
        <f t="shared" si="0"/>
        <v>1.1435944846568751</v>
      </c>
      <c r="J17" s="574"/>
    </row>
    <row r="18" spans="1:10">
      <c r="A18" s="44">
        <v>11</v>
      </c>
      <c r="B18" s="83" t="s">
        <v>68</v>
      </c>
      <c r="C18" s="136">
        <v>985555.46</v>
      </c>
      <c r="D18" s="136">
        <v>0</v>
      </c>
      <c r="E18" s="136">
        <v>0</v>
      </c>
      <c r="F18" s="136">
        <v>2463888.65</v>
      </c>
      <c r="G18" s="146">
        <v>2463888.65</v>
      </c>
      <c r="H18" s="152">
        <f t="shared" si="0"/>
        <v>2.5</v>
      </c>
      <c r="J18" s="574"/>
    </row>
    <row r="19" spans="1:10">
      <c r="A19" s="44">
        <v>12</v>
      </c>
      <c r="B19" s="83" t="s">
        <v>69</v>
      </c>
      <c r="C19" s="136">
        <v>29930354.817399997</v>
      </c>
      <c r="D19" s="136">
        <v>109625037.09349999</v>
      </c>
      <c r="E19" s="136">
        <v>76848625.223219991</v>
      </c>
      <c r="F19" s="136">
        <v>106776461.02511999</v>
      </c>
      <c r="G19" s="146">
        <v>54037353.487639502</v>
      </c>
      <c r="H19" s="152">
        <f t="shared" si="0"/>
        <v>0.50606733148306016</v>
      </c>
      <c r="J19" s="574"/>
    </row>
    <row r="20" spans="1:10">
      <c r="A20" s="44">
        <v>13</v>
      </c>
      <c r="B20" s="83" t="s">
        <v>70</v>
      </c>
      <c r="C20" s="136">
        <v>0</v>
      </c>
      <c r="D20" s="136">
        <v>0</v>
      </c>
      <c r="E20" s="136">
        <v>0</v>
      </c>
      <c r="F20" s="136">
        <v>0</v>
      </c>
      <c r="G20" s="146">
        <v>0</v>
      </c>
      <c r="H20" s="152"/>
      <c r="J20" s="574"/>
    </row>
    <row r="21" spans="1:10">
      <c r="A21" s="44">
        <v>14</v>
      </c>
      <c r="B21" s="83" t="s">
        <v>143</v>
      </c>
      <c r="C21" s="136">
        <v>577087763.14955401</v>
      </c>
      <c r="D21" s="136">
        <v>21402052.410900109</v>
      </c>
      <c r="E21" s="136">
        <v>9971507.3454600777</v>
      </c>
      <c r="F21" s="136">
        <v>565635365.61567652</v>
      </c>
      <c r="G21" s="146">
        <v>508660241.54423571</v>
      </c>
      <c r="H21" s="152">
        <f t="shared" si="0"/>
        <v>0.86645466158013051</v>
      </c>
      <c r="J21" s="574"/>
    </row>
    <row r="22" spans="1:10" ht="13.5" thickBot="1">
      <c r="A22" s="77"/>
      <c r="B22" s="82" t="s">
        <v>66</v>
      </c>
      <c r="C22" s="137">
        <f>SUM(C8:C21)</f>
        <v>4033561049.0850992</v>
      </c>
      <c r="D22" s="137">
        <f>SUM(D8:D21)</f>
        <v>625567883.3974998</v>
      </c>
      <c r="E22" s="137">
        <f>SUM(E8:E21)</f>
        <v>372031996.36513007</v>
      </c>
      <c r="F22" s="137">
        <f>SUM(F8:F21)</f>
        <v>3537745550.0219054</v>
      </c>
      <c r="G22" s="137">
        <f>SUM(G8:G21)</f>
        <v>3351562900.4275179</v>
      </c>
      <c r="H22" s="153">
        <f>G22/(C22+E22)</f>
        <v>0.76075181385370216</v>
      </c>
      <c r="J22" s="574"/>
    </row>
    <row r="24" spans="1:10">
      <c r="C24" s="571"/>
      <c r="D24" s="571"/>
      <c r="E24" s="571"/>
      <c r="F24" s="571"/>
      <c r="G24" s="571"/>
      <c r="H24" s="571"/>
    </row>
    <row r="28" spans="1:10" ht="10.5" customHeight="1"/>
  </sheetData>
  <mergeCells count="5">
    <mergeCell ref="C6:C7"/>
    <mergeCell ref="F6:F7"/>
    <mergeCell ref="G6:G7"/>
    <mergeCell ref="H6:H7"/>
    <mergeCell ref="D6:E6"/>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K28"/>
  <sheetViews>
    <sheetView zoomScale="80" zoomScaleNormal="80" workbookViewId="0">
      <pane xSplit="2" ySplit="6" topLeftCell="C7" activePane="bottomRight" state="frozen"/>
      <selection pane="topRight" activeCell="C1" sqref="C1"/>
      <selection pane="bottomLeft" activeCell="A6" sqref="A6"/>
      <selection pane="bottomRight" activeCell="F39" sqref="F39:F40"/>
    </sheetView>
  </sheetViews>
  <sheetFormatPr defaultColWidth="9.140625" defaultRowHeight="12.75"/>
  <cols>
    <col min="1" max="1" width="10.5703125" style="1" bestFit="1" customWidth="1"/>
    <col min="2" max="2" width="104.140625" style="1" customWidth="1"/>
    <col min="3" max="3" width="14.85546875" style="1" customWidth="1"/>
    <col min="4" max="4" width="15.42578125" style="1" customWidth="1"/>
    <col min="5" max="5" width="14.7109375" style="1" customWidth="1"/>
    <col min="6" max="11" width="12.85546875" style="1" customWidth="1"/>
    <col min="12" max="16384" width="9.140625" style="1"/>
  </cols>
  <sheetData>
    <row r="1" spans="1:11">
      <c r="A1" s="1" t="s">
        <v>97</v>
      </c>
      <c r="B1" s="1" t="str">
        <f>Info!C2</f>
        <v>სს "ბაზისბანკი"</v>
      </c>
    </row>
    <row r="2" spans="1:11">
      <c r="A2" s="1" t="s">
        <v>98</v>
      </c>
      <c r="B2" s="646">
        <f>'1. key ratios'!B2</f>
        <v>45747</v>
      </c>
    </row>
    <row r="4" spans="1:11" ht="13.5" thickBot="1">
      <c r="A4" s="1" t="s">
        <v>233</v>
      </c>
      <c r="B4" s="22" t="s">
        <v>232</v>
      </c>
    </row>
    <row r="5" spans="1:11" ht="30" customHeight="1">
      <c r="A5" s="752"/>
      <c r="B5" s="753"/>
      <c r="C5" s="750" t="s">
        <v>264</v>
      </c>
      <c r="D5" s="750"/>
      <c r="E5" s="750"/>
      <c r="F5" s="750" t="s">
        <v>265</v>
      </c>
      <c r="G5" s="750"/>
      <c r="H5" s="750"/>
      <c r="I5" s="750" t="s">
        <v>266</v>
      </c>
      <c r="J5" s="750"/>
      <c r="K5" s="751"/>
    </row>
    <row r="6" spans="1:11">
      <c r="A6" s="176"/>
      <c r="B6" s="177"/>
      <c r="C6" s="178" t="s">
        <v>26</v>
      </c>
      <c r="D6" s="178" t="s">
        <v>79</v>
      </c>
      <c r="E6" s="178" t="s">
        <v>66</v>
      </c>
      <c r="F6" s="178" t="s">
        <v>26</v>
      </c>
      <c r="G6" s="178" t="s">
        <v>79</v>
      </c>
      <c r="H6" s="178" t="s">
        <v>66</v>
      </c>
      <c r="I6" s="178" t="s">
        <v>26</v>
      </c>
      <c r="J6" s="178" t="s">
        <v>79</v>
      </c>
      <c r="K6" s="179" t="s">
        <v>66</v>
      </c>
    </row>
    <row r="7" spans="1:11">
      <c r="A7" s="180" t="s">
        <v>212</v>
      </c>
      <c r="B7" s="175"/>
      <c r="C7" s="175"/>
      <c r="D7" s="175"/>
      <c r="E7" s="175"/>
      <c r="F7" s="175"/>
      <c r="G7" s="175"/>
      <c r="H7" s="175"/>
      <c r="I7" s="175"/>
      <c r="J7" s="175"/>
      <c r="K7" s="181"/>
    </row>
    <row r="8" spans="1:11">
      <c r="A8" s="174">
        <v>1</v>
      </c>
      <c r="B8" s="159" t="s">
        <v>212</v>
      </c>
      <c r="C8" s="157"/>
      <c r="D8" s="157"/>
      <c r="E8" s="157"/>
      <c r="F8" s="631">
        <v>360086901.69466668</v>
      </c>
      <c r="G8" s="631">
        <v>396336220.19222242</v>
      </c>
      <c r="H8" s="631">
        <v>756423121.88688886</v>
      </c>
      <c r="I8" s="631">
        <v>346851108.48200011</v>
      </c>
      <c r="J8" s="631">
        <v>298221049.84044462</v>
      </c>
      <c r="K8" s="632">
        <v>645072158.32244444</v>
      </c>
    </row>
    <row r="9" spans="1:11">
      <c r="A9" s="180" t="s">
        <v>213</v>
      </c>
      <c r="B9" s="175"/>
      <c r="C9" s="175"/>
      <c r="D9" s="175"/>
      <c r="E9" s="175"/>
      <c r="F9" s="175"/>
      <c r="G9" s="175"/>
      <c r="H9" s="175"/>
      <c r="I9" s="175"/>
      <c r="J9" s="175"/>
      <c r="K9" s="181"/>
    </row>
    <row r="10" spans="1:11">
      <c r="A10" s="182">
        <v>2</v>
      </c>
      <c r="B10" s="160" t="s">
        <v>214</v>
      </c>
      <c r="C10" s="279">
        <v>345063712.15833318</v>
      </c>
      <c r="D10" s="633">
        <v>921498703.43877745</v>
      </c>
      <c r="E10" s="633">
        <v>1266562415.5971107</v>
      </c>
      <c r="F10" s="633">
        <v>25085270.529955551</v>
      </c>
      <c r="G10" s="633">
        <v>62425084.234147221</v>
      </c>
      <c r="H10" s="633">
        <v>87510354.764102772</v>
      </c>
      <c r="I10" s="633">
        <v>5044095.6992000006</v>
      </c>
      <c r="J10" s="633">
        <v>13310128.85685556</v>
      </c>
      <c r="K10" s="634">
        <v>18354224.556055561</v>
      </c>
    </row>
    <row r="11" spans="1:11">
      <c r="A11" s="182">
        <v>3</v>
      </c>
      <c r="B11" s="160" t="s">
        <v>215</v>
      </c>
      <c r="C11" s="279">
        <v>869721874.19711137</v>
      </c>
      <c r="D11" s="633">
        <v>978294612.81255591</v>
      </c>
      <c r="E11" s="633">
        <v>1848016487.0096674</v>
      </c>
      <c r="F11" s="633">
        <v>162198467.82242221</v>
      </c>
      <c r="G11" s="633">
        <v>86709293.23123613</v>
      </c>
      <c r="H11" s="633">
        <v>248907761.05365834</v>
      </c>
      <c r="I11" s="633">
        <v>133055287.7005444</v>
      </c>
      <c r="J11" s="633">
        <v>73935294.845922217</v>
      </c>
      <c r="K11" s="634">
        <v>206990582.54646662</v>
      </c>
    </row>
    <row r="12" spans="1:11">
      <c r="A12" s="182">
        <v>4</v>
      </c>
      <c r="B12" s="160" t="s">
        <v>216</v>
      </c>
      <c r="C12" s="279">
        <v>152109540.8364445</v>
      </c>
      <c r="D12" s="633">
        <v>0</v>
      </c>
      <c r="E12" s="633">
        <v>152109540.8364445</v>
      </c>
      <c r="F12" s="633"/>
      <c r="G12" s="633"/>
      <c r="H12" s="633">
        <v>0</v>
      </c>
      <c r="I12" s="633"/>
      <c r="J12" s="633"/>
      <c r="K12" s="634">
        <v>0</v>
      </c>
    </row>
    <row r="13" spans="1:11">
      <c r="A13" s="182">
        <v>5</v>
      </c>
      <c r="B13" s="160" t="s">
        <v>217</v>
      </c>
      <c r="C13" s="279">
        <v>266863486.63533339</v>
      </c>
      <c r="D13" s="633">
        <v>237555197.764</v>
      </c>
      <c r="E13" s="633">
        <v>504418684.39933336</v>
      </c>
      <c r="F13" s="633">
        <v>47126815.27744054</v>
      </c>
      <c r="G13" s="633">
        <v>47067278.635440007</v>
      </c>
      <c r="H13" s="633">
        <v>94194093.91288054</v>
      </c>
      <c r="I13" s="633">
        <v>18772294.859205559</v>
      </c>
      <c r="J13" s="633">
        <v>18864367.274611119</v>
      </c>
      <c r="K13" s="634">
        <v>37636662.133816674</v>
      </c>
    </row>
    <row r="14" spans="1:11">
      <c r="A14" s="182">
        <v>6</v>
      </c>
      <c r="B14" s="160" t="s">
        <v>231</v>
      </c>
      <c r="C14" s="279"/>
      <c r="D14" s="633"/>
      <c r="E14" s="633">
        <v>0</v>
      </c>
      <c r="F14" s="633"/>
      <c r="G14" s="633"/>
      <c r="H14" s="633">
        <v>0</v>
      </c>
      <c r="I14" s="633"/>
      <c r="J14" s="633"/>
      <c r="K14" s="634">
        <v>0</v>
      </c>
    </row>
    <row r="15" spans="1:11">
      <c r="A15" s="182">
        <v>7</v>
      </c>
      <c r="B15" s="160" t="s">
        <v>218</v>
      </c>
      <c r="C15" s="279">
        <v>20230671.46277779</v>
      </c>
      <c r="D15" s="633">
        <v>33769116.528222233</v>
      </c>
      <c r="E15" s="633">
        <v>53999787.991000026</v>
      </c>
      <c r="F15" s="633">
        <v>5214215.8609999996</v>
      </c>
      <c r="G15" s="633">
        <v>6423061.1623333348</v>
      </c>
      <c r="H15" s="633">
        <v>11637277.023333333</v>
      </c>
      <c r="I15" s="633">
        <v>5214215.8609999996</v>
      </c>
      <c r="J15" s="633">
        <v>6423061.1623333348</v>
      </c>
      <c r="K15" s="634">
        <v>11637277.023333333</v>
      </c>
    </row>
    <row r="16" spans="1:11">
      <c r="A16" s="182">
        <v>8</v>
      </c>
      <c r="B16" s="161" t="s">
        <v>219</v>
      </c>
      <c r="C16" s="279">
        <v>1653989285.29</v>
      </c>
      <c r="D16" s="633">
        <v>2171117630.5435553</v>
      </c>
      <c r="E16" s="633">
        <v>3825106915.8335562</v>
      </c>
      <c r="F16" s="633">
        <v>239624769.49081832</v>
      </c>
      <c r="G16" s="633">
        <v>202624717.26315668</v>
      </c>
      <c r="H16" s="633">
        <v>442249486.75397497</v>
      </c>
      <c r="I16" s="633">
        <v>162085894.11994994</v>
      </c>
      <c r="J16" s="633">
        <v>112532852.13972223</v>
      </c>
      <c r="K16" s="634">
        <v>274618746.25967216</v>
      </c>
    </row>
    <row r="17" spans="1:11">
      <c r="A17" s="180" t="s">
        <v>220</v>
      </c>
      <c r="B17" s="175"/>
      <c r="C17" s="635"/>
      <c r="D17" s="635"/>
      <c r="E17" s="635"/>
      <c r="F17" s="635"/>
      <c r="G17" s="635"/>
      <c r="H17" s="635"/>
      <c r="I17" s="635"/>
      <c r="J17" s="635"/>
      <c r="K17" s="636"/>
    </row>
    <row r="18" spans="1:11">
      <c r="A18" s="182">
        <v>9</v>
      </c>
      <c r="B18" s="160" t="s">
        <v>221</v>
      </c>
      <c r="C18" s="279">
        <v>9829794.4922222216</v>
      </c>
      <c r="D18" s="633">
        <v>0</v>
      </c>
      <c r="E18" s="633">
        <v>9829794.4922222216</v>
      </c>
      <c r="F18" s="633">
        <v>0</v>
      </c>
      <c r="G18" s="633">
        <v>0</v>
      </c>
      <c r="H18" s="633">
        <v>0</v>
      </c>
      <c r="I18" s="633">
        <v>0</v>
      </c>
      <c r="J18" s="633">
        <v>0</v>
      </c>
      <c r="K18" s="634">
        <v>0</v>
      </c>
    </row>
    <row r="19" spans="1:11">
      <c r="A19" s="182">
        <v>10</v>
      </c>
      <c r="B19" s="160" t="s">
        <v>222</v>
      </c>
      <c r="C19" s="279">
        <v>1375446450.322</v>
      </c>
      <c r="D19" s="633">
        <v>1482562653.9893329</v>
      </c>
      <c r="E19" s="633">
        <v>2858009104.3113327</v>
      </c>
      <c r="F19" s="633">
        <v>74894921.945499986</v>
      </c>
      <c r="G19" s="633">
        <v>21134513.065444458</v>
      </c>
      <c r="H19" s="633">
        <v>96029435.010944441</v>
      </c>
      <c r="I19" s="633">
        <v>88239400.939388916</v>
      </c>
      <c r="J19" s="633">
        <v>125874904.9128889</v>
      </c>
      <c r="K19" s="634">
        <v>214114305.85227782</v>
      </c>
    </row>
    <row r="20" spans="1:11">
      <c r="A20" s="182">
        <v>11</v>
      </c>
      <c r="B20" s="160" t="s">
        <v>223</v>
      </c>
      <c r="C20" s="279">
        <v>38793686.751999997</v>
      </c>
      <c r="D20" s="633">
        <v>5401911.5592222214</v>
      </c>
      <c r="E20" s="633">
        <v>44195598.311222218</v>
      </c>
      <c r="F20" s="633">
        <v>31890.666444444461</v>
      </c>
      <c r="G20" s="633">
        <v>43711.111111111109</v>
      </c>
      <c r="H20" s="633">
        <v>75601.777555555571</v>
      </c>
      <c r="I20" s="633">
        <v>31890.666444444461</v>
      </c>
      <c r="J20" s="633">
        <v>43711.111111111109</v>
      </c>
      <c r="K20" s="634">
        <v>75601.777555555571</v>
      </c>
    </row>
    <row r="21" spans="1:11" ht="13.5" thickBot="1">
      <c r="A21" s="117">
        <v>12</v>
      </c>
      <c r="B21" s="183" t="s">
        <v>224</v>
      </c>
      <c r="C21" s="637">
        <v>1424069931.5662224</v>
      </c>
      <c r="D21" s="638">
        <v>1487964565.5485551</v>
      </c>
      <c r="E21" s="637">
        <v>2912034497.1147771</v>
      </c>
      <c r="F21" s="638">
        <v>74926812.611944437</v>
      </c>
      <c r="G21" s="638">
        <v>21178224.17655557</v>
      </c>
      <c r="H21" s="638">
        <v>96105036.788499996</v>
      </c>
      <c r="I21" s="638">
        <v>88271291.605833367</v>
      </c>
      <c r="J21" s="638">
        <v>125918616.024</v>
      </c>
      <c r="K21" s="639">
        <v>214189907.62983337</v>
      </c>
    </row>
    <row r="22" spans="1:11" ht="38.25" customHeight="1" thickBot="1">
      <c r="A22" s="172"/>
      <c r="B22" s="173"/>
      <c r="C22" s="173"/>
      <c r="D22" s="173"/>
      <c r="E22" s="173"/>
      <c r="F22" s="749" t="s">
        <v>225</v>
      </c>
      <c r="G22" s="750"/>
      <c r="H22" s="750"/>
      <c r="I22" s="749" t="s">
        <v>226</v>
      </c>
      <c r="J22" s="750"/>
      <c r="K22" s="751"/>
    </row>
    <row r="23" spans="1:11">
      <c r="A23" s="165">
        <v>13</v>
      </c>
      <c r="B23" s="162" t="s">
        <v>212</v>
      </c>
      <c r="C23" s="171"/>
      <c r="D23" s="171"/>
      <c r="E23" s="171"/>
      <c r="F23" s="640">
        <v>360086901.69466668</v>
      </c>
      <c r="G23" s="640">
        <v>396336220.19222242</v>
      </c>
      <c r="H23" s="640">
        <v>756423121.88688886</v>
      </c>
      <c r="I23" s="640">
        <v>346851108.48200011</v>
      </c>
      <c r="J23" s="640">
        <v>298221049.84044462</v>
      </c>
      <c r="K23" s="641">
        <v>645072158.32244444</v>
      </c>
    </row>
    <row r="24" spans="1:11" ht="13.5" thickBot="1">
      <c r="A24" s="166">
        <v>14</v>
      </c>
      <c r="B24" s="163" t="s">
        <v>227</v>
      </c>
      <c r="C24" s="184"/>
      <c r="D24" s="169"/>
      <c r="E24" s="170"/>
      <c r="F24" s="642">
        <v>164697956.87887391</v>
      </c>
      <c r="G24" s="642">
        <v>181446493.08660111</v>
      </c>
      <c r="H24" s="642">
        <v>346144449.96547502</v>
      </c>
      <c r="I24" s="642">
        <v>82064358.246193066</v>
      </c>
      <c r="J24" s="642">
        <v>28133213.034930561</v>
      </c>
      <c r="K24" s="643">
        <v>87837607.819833368</v>
      </c>
    </row>
    <row r="25" spans="1:11" ht="13.5" thickBot="1">
      <c r="A25" s="167">
        <v>15</v>
      </c>
      <c r="B25" s="164" t="s">
        <v>228</v>
      </c>
      <c r="C25" s="168"/>
      <c r="D25" s="168"/>
      <c r="E25" s="168"/>
      <c r="F25" s="644">
        <v>2.3337694508329898</v>
      </c>
      <c r="G25" s="644">
        <v>2.1907498082733809</v>
      </c>
      <c r="H25" s="644">
        <v>2.2219525337385009</v>
      </c>
      <c r="I25" s="644">
        <v>5.465744843393634</v>
      </c>
      <c r="J25" s="644">
        <v>10.639730716480781</v>
      </c>
      <c r="K25" s="645">
        <v>7.9638681785109036</v>
      </c>
    </row>
    <row r="28" spans="1:11" ht="38.25">
      <c r="B28" s="17" t="s">
        <v>263</v>
      </c>
    </row>
  </sheetData>
  <mergeCells count="6">
    <mergeCell ref="F22:H22"/>
    <mergeCell ref="I22:K22"/>
    <mergeCell ref="A5:B5"/>
    <mergeCell ref="C5:E5"/>
    <mergeCell ref="F5:H5"/>
    <mergeCell ref="I5:K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9.9978637043366805E-2"/>
  </sheetPr>
  <dimension ref="A1:Q34"/>
  <sheetViews>
    <sheetView zoomScale="80" zoomScaleNormal="80" workbookViewId="0">
      <pane xSplit="1" ySplit="1" topLeftCell="B2" activePane="bottomRight" state="frozen"/>
      <selection pane="topRight" activeCell="B1" sqref="B1"/>
      <selection pane="bottomLeft" activeCell="A5" sqref="A5"/>
      <selection pane="bottomRight" activeCell="D6" sqref="D6"/>
    </sheetView>
  </sheetViews>
  <sheetFormatPr defaultColWidth="9.140625" defaultRowHeight="15"/>
  <cols>
    <col min="1" max="1" width="10.5703125" style="30" bestFit="1" customWidth="1"/>
    <col min="2" max="2" width="95" style="30" customWidth="1"/>
    <col min="3" max="9" width="15" style="30" customWidth="1"/>
    <col min="10" max="14" width="18.5703125" style="30" customWidth="1"/>
    <col min="15" max="17" width="18.5703125" style="8" customWidth="1"/>
    <col min="18" max="16384" width="9.140625" style="8"/>
  </cols>
  <sheetData>
    <row r="1" spans="1:17">
      <c r="A1" s="12" t="s">
        <v>97</v>
      </c>
      <c r="B1" s="30" t="str">
        <f>Info!C2</f>
        <v>სს "ბაზისბანკი"</v>
      </c>
    </row>
    <row r="2" spans="1:17">
      <c r="A2" s="30" t="s">
        <v>98</v>
      </c>
      <c r="B2" s="646">
        <f>'1. key ratios'!B2</f>
        <v>45747</v>
      </c>
    </row>
    <row r="3" spans="1:17">
      <c r="B3" s="8"/>
      <c r="C3" s="8"/>
      <c r="D3" s="8"/>
      <c r="E3" s="8"/>
      <c r="F3" s="8"/>
      <c r="G3" s="8"/>
      <c r="H3" s="8"/>
      <c r="I3" s="8"/>
      <c r="J3" s="8"/>
      <c r="K3" s="8"/>
      <c r="L3" s="8"/>
      <c r="M3" s="8"/>
      <c r="N3" s="8"/>
    </row>
    <row r="4" spans="1:17">
      <c r="B4" s="487" t="s">
        <v>723</v>
      </c>
      <c r="C4" s="8"/>
      <c r="D4" s="8"/>
      <c r="E4" s="8"/>
      <c r="F4" s="8"/>
      <c r="G4" s="8"/>
      <c r="H4" s="8"/>
      <c r="I4" s="8"/>
      <c r="J4" s="8"/>
      <c r="K4" s="8"/>
      <c r="L4" s="8"/>
      <c r="M4" s="8"/>
      <c r="N4" s="8"/>
    </row>
    <row r="5" spans="1:17" ht="105">
      <c r="B5" s="488" t="s">
        <v>724</v>
      </c>
      <c r="C5" s="489" t="s">
        <v>725</v>
      </c>
      <c r="D5" s="489" t="s">
        <v>726</v>
      </c>
      <c r="E5" s="489" t="s">
        <v>727</v>
      </c>
      <c r="F5" s="489" t="s">
        <v>728</v>
      </c>
      <c r="G5" s="489" t="s">
        <v>729</v>
      </c>
      <c r="H5" s="489" t="s">
        <v>730</v>
      </c>
      <c r="I5" s="490" t="s">
        <v>731</v>
      </c>
      <c r="J5" s="491">
        <v>0.02</v>
      </c>
      <c r="K5" s="491">
        <v>0.2</v>
      </c>
      <c r="L5" s="491">
        <v>0.35</v>
      </c>
      <c r="M5" s="491">
        <v>0.5</v>
      </c>
      <c r="N5" s="491">
        <v>0.75</v>
      </c>
      <c r="O5" s="491">
        <v>1</v>
      </c>
      <c r="P5" s="491">
        <v>1.5</v>
      </c>
      <c r="Q5" s="492" t="s">
        <v>73</v>
      </c>
    </row>
    <row r="6" spans="1:17" ht="15.75">
      <c r="B6" s="493"/>
      <c r="C6" s="459">
        <f>IF(C7&gt;0,C7,IF(C8&gt;0,C8,IF(C9&gt;0,C9)))</f>
        <v>29818000</v>
      </c>
      <c r="D6" s="459">
        <f t="shared" ref="D6:Q6" si="0">IF(D7&gt;0,D7,IF(D8&gt;0,D8,IF(D9&gt;0,D9)))</f>
        <v>285000</v>
      </c>
      <c r="E6" s="459">
        <v>0</v>
      </c>
      <c r="F6" s="459">
        <f t="shared" si="0"/>
        <v>1994012.5839402787</v>
      </c>
      <c r="G6" s="459">
        <f t="shared" si="0"/>
        <v>500942.39999999991</v>
      </c>
      <c r="H6" s="459"/>
      <c r="I6" s="459">
        <f t="shared" si="0"/>
        <v>3492936.9775163899</v>
      </c>
      <c r="J6" s="459">
        <f>IF(J7&gt;0,J7,IF(J8&gt;0,J8,IF(J9&gt;0,J9,0)))</f>
        <v>0</v>
      </c>
      <c r="K6" s="459">
        <f t="shared" si="0"/>
        <v>3492936.9775163899</v>
      </c>
      <c r="L6" s="459">
        <f>IF(L7&gt;0,L7,IF(L8&gt;0,L8,IF(L9&gt;0,L9,0)))</f>
        <v>0</v>
      </c>
      <c r="M6" s="459">
        <f>IF(M7&gt;0,M7,IF(M8&gt;0,M8,IF(M9&gt;0,M9,0)))</f>
        <v>0</v>
      </c>
      <c r="N6" s="459">
        <f>IF(N7&gt;0,N7,IF(N8&gt;0,N8,IF(N9&gt;0,N9,0)))</f>
        <v>0</v>
      </c>
      <c r="O6" s="459">
        <f>IF(O7&gt;0,O7,IF(O8&gt;0,O8,IF(O9&gt;0,O9,0)))</f>
        <v>0</v>
      </c>
      <c r="P6" s="459">
        <f>IF(P7&gt;0,P7,IF(P8&gt;0,P8,IF(P9&gt;0,P9,0)))</f>
        <v>0</v>
      </c>
      <c r="Q6" s="459">
        <f t="shared" si="0"/>
        <v>698587.39550327801</v>
      </c>
    </row>
    <row r="7" spans="1:17" ht="15.75">
      <c r="B7" s="494" t="s">
        <v>719</v>
      </c>
      <c r="C7" s="459">
        <f>C11+C15+C19+C23+C27+C31</f>
        <v>0</v>
      </c>
      <c r="D7" s="459"/>
      <c r="E7" s="459"/>
      <c r="F7" s="459">
        <f t="shared" ref="F7:G9" si="1">F11+F15+F19+F23+F27+F31</f>
        <v>0</v>
      </c>
      <c r="G7" s="459">
        <f t="shared" si="1"/>
        <v>0</v>
      </c>
      <c r="H7" s="495">
        <v>1.4</v>
      </c>
      <c r="I7" s="496">
        <f t="shared" ref="I7:I33" si="2">(F7+G7)*H7</f>
        <v>0</v>
      </c>
      <c r="J7" s="459">
        <f>J11+J15+J19+J23+J27+J31</f>
        <v>0</v>
      </c>
      <c r="K7" s="459">
        <f t="shared" ref="J7:Q9" si="3">K11+K15+K19+K23+K27+K31</f>
        <v>0</v>
      </c>
      <c r="L7" s="459">
        <f t="shared" si="3"/>
        <v>0</v>
      </c>
      <c r="M7" s="459">
        <f t="shared" si="3"/>
        <v>0</v>
      </c>
      <c r="N7" s="459">
        <f t="shared" si="3"/>
        <v>0</v>
      </c>
      <c r="O7" s="459">
        <f t="shared" si="3"/>
        <v>0</v>
      </c>
      <c r="P7" s="459">
        <f t="shared" si="3"/>
        <v>0</v>
      </c>
      <c r="Q7" s="459">
        <f>Q11+Q15+Q19+Q23+Q27+Q31</f>
        <v>0</v>
      </c>
    </row>
    <row r="8" spans="1:17" ht="15.75">
      <c r="B8" s="494" t="s">
        <v>720</v>
      </c>
      <c r="C8" s="459">
        <f>C12+C16+C20+C24+C28+C32</f>
        <v>29818000</v>
      </c>
      <c r="D8" s="459">
        <f>D12+D16+D20+D24+D28+D32</f>
        <v>285000</v>
      </c>
      <c r="E8" s="459">
        <f>E12+E16+E20+E24+E28+E32</f>
        <v>0</v>
      </c>
      <c r="F8" s="459">
        <f t="shared" si="1"/>
        <v>1994012.5839402787</v>
      </c>
      <c r="G8" s="459">
        <f t="shared" si="1"/>
        <v>500942.39999999991</v>
      </c>
      <c r="H8" s="495">
        <v>1.4</v>
      </c>
      <c r="I8" s="496">
        <f t="shared" si="2"/>
        <v>3492936.9775163899</v>
      </c>
      <c r="J8" s="459">
        <f t="shared" si="3"/>
        <v>0</v>
      </c>
      <c r="K8" s="459">
        <f t="shared" si="3"/>
        <v>3492936.9775163899</v>
      </c>
      <c r="L8" s="459">
        <f t="shared" si="3"/>
        <v>0</v>
      </c>
      <c r="M8" s="459">
        <f t="shared" si="3"/>
        <v>0</v>
      </c>
      <c r="N8" s="459">
        <f t="shared" si="3"/>
        <v>0</v>
      </c>
      <c r="O8" s="459">
        <f t="shared" si="3"/>
        <v>0</v>
      </c>
      <c r="P8" s="459">
        <f t="shared" si="3"/>
        <v>0</v>
      </c>
      <c r="Q8" s="459">
        <f>Q12+Q16+Q20+Q24+Q28+Q32</f>
        <v>698587.39550327801</v>
      </c>
    </row>
    <row r="9" spans="1:17" ht="15.75">
      <c r="B9" s="494" t="s">
        <v>721</v>
      </c>
      <c r="C9" s="459">
        <f>C13+C17+C21+C25+C29+C33</f>
        <v>0</v>
      </c>
      <c r="D9" s="459"/>
      <c r="E9" s="459"/>
      <c r="F9" s="459">
        <f t="shared" si="1"/>
        <v>0</v>
      </c>
      <c r="G9" s="459">
        <f t="shared" si="1"/>
        <v>0</v>
      </c>
      <c r="H9" s="495">
        <v>1.4</v>
      </c>
      <c r="I9" s="496">
        <f t="shared" si="2"/>
        <v>0</v>
      </c>
      <c r="J9" s="459">
        <f t="shared" si="3"/>
        <v>0</v>
      </c>
      <c r="K9" s="459">
        <f t="shared" si="3"/>
        <v>0</v>
      </c>
      <c r="L9" s="459">
        <f t="shared" si="3"/>
        <v>0</v>
      </c>
      <c r="M9" s="459">
        <f t="shared" si="3"/>
        <v>0</v>
      </c>
      <c r="N9" s="459">
        <f t="shared" si="3"/>
        <v>0</v>
      </c>
      <c r="O9" s="459">
        <f t="shared" si="3"/>
        <v>0</v>
      </c>
      <c r="P9" s="459">
        <f t="shared" si="3"/>
        <v>0</v>
      </c>
      <c r="Q9" s="459">
        <f t="shared" si="3"/>
        <v>0</v>
      </c>
    </row>
    <row r="10" spans="1:17" ht="15.75">
      <c r="B10" s="497" t="s">
        <v>732</v>
      </c>
      <c r="C10" s="498"/>
      <c r="D10" s="498"/>
      <c r="E10" s="498"/>
      <c r="F10" s="498"/>
      <c r="G10" s="498"/>
      <c r="H10" s="495">
        <v>1.4</v>
      </c>
      <c r="I10" s="496">
        <f t="shared" si="2"/>
        <v>0</v>
      </c>
      <c r="J10" s="456"/>
      <c r="K10" s="456"/>
      <c r="L10" s="456"/>
      <c r="M10" s="456"/>
      <c r="N10" s="456"/>
      <c r="O10" s="456"/>
      <c r="P10" s="456"/>
      <c r="Q10" s="459">
        <f>SUM(Q11:Q13)</f>
        <v>0</v>
      </c>
    </row>
    <row r="11" spans="1:17" ht="15.75">
      <c r="B11" s="499" t="s">
        <v>719</v>
      </c>
      <c r="C11" s="498"/>
      <c r="D11" s="498"/>
      <c r="E11" s="498"/>
      <c r="F11" s="498"/>
      <c r="G11" s="498"/>
      <c r="H11" s="495">
        <v>1.4</v>
      </c>
      <c r="I11" s="496">
        <f t="shared" si="2"/>
        <v>0</v>
      </c>
      <c r="J11" s="456"/>
      <c r="K11" s="456"/>
      <c r="L11" s="456"/>
      <c r="M11" s="456"/>
      <c r="N11" s="456"/>
      <c r="O11" s="456"/>
      <c r="P11" s="456"/>
      <c r="Q11" s="459">
        <f>SUMPRODUCT($J$5:$P$5,J11:P11)</f>
        <v>0</v>
      </c>
    </row>
    <row r="12" spans="1:17" ht="15.75">
      <c r="B12" s="499" t="s">
        <v>720</v>
      </c>
      <c r="C12" s="498"/>
      <c r="D12" s="498"/>
      <c r="E12" s="498"/>
      <c r="F12" s="498"/>
      <c r="G12" s="498"/>
      <c r="H12" s="495">
        <v>1.4</v>
      </c>
      <c r="I12" s="496">
        <f t="shared" si="2"/>
        <v>0</v>
      </c>
      <c r="J12" s="456"/>
      <c r="K12" s="456"/>
      <c r="L12" s="456"/>
      <c r="M12" s="456"/>
      <c r="N12" s="456"/>
      <c r="O12" s="456"/>
      <c r="P12" s="456"/>
      <c r="Q12" s="459">
        <f t="shared" ref="Q12:Q13" si="4">SUMPRODUCT($J$5:$P$5,J12:P12)</f>
        <v>0</v>
      </c>
    </row>
    <row r="13" spans="1:17" ht="15.75">
      <c r="B13" s="499" t="s">
        <v>721</v>
      </c>
      <c r="C13" s="498"/>
      <c r="D13" s="498"/>
      <c r="E13" s="498"/>
      <c r="F13" s="498"/>
      <c r="G13" s="498"/>
      <c r="H13" s="495">
        <v>1.4</v>
      </c>
      <c r="I13" s="496">
        <f t="shared" si="2"/>
        <v>0</v>
      </c>
      <c r="J13" s="456"/>
      <c r="K13" s="456"/>
      <c r="L13" s="456"/>
      <c r="M13" s="456"/>
      <c r="N13" s="456"/>
      <c r="O13" s="456"/>
      <c r="P13" s="456"/>
      <c r="Q13" s="459">
        <f t="shared" si="4"/>
        <v>0</v>
      </c>
    </row>
    <row r="14" spans="1:17" ht="15.75">
      <c r="B14" s="497" t="s">
        <v>733</v>
      </c>
      <c r="C14" s="498"/>
      <c r="D14" s="498"/>
      <c r="E14" s="498"/>
      <c r="F14" s="498"/>
      <c r="G14" s="498"/>
      <c r="H14" s="495">
        <v>1.4</v>
      </c>
      <c r="I14" s="496">
        <f t="shared" si="2"/>
        <v>0</v>
      </c>
      <c r="J14" s="456"/>
      <c r="K14" s="456"/>
      <c r="L14" s="456"/>
      <c r="M14" s="456"/>
      <c r="N14" s="456"/>
      <c r="O14" s="456"/>
      <c r="P14" s="456"/>
      <c r="Q14" s="459">
        <f>SUM(Q15:Q17)</f>
        <v>0</v>
      </c>
    </row>
    <row r="15" spans="1:17" ht="15.75">
      <c r="B15" s="499" t="s">
        <v>719</v>
      </c>
      <c r="C15" s="498"/>
      <c r="D15" s="498"/>
      <c r="E15" s="498"/>
      <c r="F15" s="498"/>
      <c r="G15" s="498"/>
      <c r="H15" s="495">
        <v>1.4</v>
      </c>
      <c r="I15" s="496">
        <f t="shared" si="2"/>
        <v>0</v>
      </c>
      <c r="J15" s="456"/>
      <c r="K15" s="456"/>
      <c r="L15" s="456"/>
      <c r="M15" s="456"/>
      <c r="N15" s="456"/>
      <c r="O15" s="456"/>
      <c r="P15" s="456"/>
      <c r="Q15" s="459">
        <f>SUMPRODUCT($J$5:$P$5,J15:P15)</f>
        <v>0</v>
      </c>
    </row>
    <row r="16" spans="1:17" ht="15.75">
      <c r="B16" s="499" t="s">
        <v>720</v>
      </c>
      <c r="C16" s="498"/>
      <c r="D16" s="498"/>
      <c r="E16" s="498"/>
      <c r="F16" s="498"/>
      <c r="G16" s="498"/>
      <c r="H16" s="495">
        <v>1.4</v>
      </c>
      <c r="I16" s="496">
        <f t="shared" si="2"/>
        <v>0</v>
      </c>
      <c r="J16" s="456"/>
      <c r="K16" s="456"/>
      <c r="L16" s="456"/>
      <c r="M16" s="456"/>
      <c r="N16" s="456"/>
      <c r="O16" s="456"/>
      <c r="P16" s="456"/>
      <c r="Q16" s="459">
        <f t="shared" ref="Q16:Q17" si="5">SUMPRODUCT($J$5:$P$5,J16:P16)</f>
        <v>0</v>
      </c>
    </row>
    <row r="17" spans="2:17" ht="15.75">
      <c r="B17" s="499" t="s">
        <v>721</v>
      </c>
      <c r="C17" s="498"/>
      <c r="D17" s="498"/>
      <c r="E17" s="498"/>
      <c r="F17" s="498"/>
      <c r="G17" s="498"/>
      <c r="H17" s="495">
        <v>1.4</v>
      </c>
      <c r="I17" s="496">
        <f t="shared" si="2"/>
        <v>0</v>
      </c>
      <c r="J17" s="456"/>
      <c r="K17" s="456"/>
      <c r="L17" s="456"/>
      <c r="M17" s="456"/>
      <c r="N17" s="456"/>
      <c r="O17" s="456"/>
      <c r="P17" s="456"/>
      <c r="Q17" s="459">
        <f t="shared" si="5"/>
        <v>0</v>
      </c>
    </row>
    <row r="18" spans="2:17" ht="15.75">
      <c r="B18" s="497" t="s">
        <v>734</v>
      </c>
      <c r="C18" s="498"/>
      <c r="D18" s="498"/>
      <c r="E18" s="498"/>
      <c r="F18" s="498"/>
      <c r="G18" s="498"/>
      <c r="H18" s="495">
        <v>1.4</v>
      </c>
      <c r="I18" s="496">
        <f t="shared" si="2"/>
        <v>0</v>
      </c>
      <c r="J18" s="456"/>
      <c r="K18" s="456"/>
      <c r="L18" s="456"/>
      <c r="M18" s="456"/>
      <c r="N18" s="456"/>
      <c r="O18" s="456"/>
      <c r="P18" s="456"/>
      <c r="Q18" s="459">
        <f>SUM(Q19:Q21)</f>
        <v>0</v>
      </c>
    </row>
    <row r="19" spans="2:17" ht="15.75">
      <c r="B19" s="499" t="s">
        <v>719</v>
      </c>
      <c r="C19" s="498"/>
      <c r="D19" s="498"/>
      <c r="E19" s="498"/>
      <c r="F19" s="498"/>
      <c r="G19" s="498"/>
      <c r="H19" s="495">
        <v>1.4</v>
      </c>
      <c r="I19" s="496">
        <f t="shared" si="2"/>
        <v>0</v>
      </c>
      <c r="J19" s="456"/>
      <c r="K19" s="456"/>
      <c r="L19" s="456"/>
      <c r="M19" s="456"/>
      <c r="N19" s="456"/>
      <c r="O19" s="456"/>
      <c r="P19" s="456"/>
      <c r="Q19" s="459">
        <f>SUMPRODUCT($J$5:$P$5,J19:P19)</f>
        <v>0</v>
      </c>
    </row>
    <row r="20" spans="2:17" ht="15.75">
      <c r="B20" s="499" t="s">
        <v>720</v>
      </c>
      <c r="C20" s="498"/>
      <c r="D20" s="498"/>
      <c r="E20" s="498"/>
      <c r="F20" s="498"/>
      <c r="G20" s="498"/>
      <c r="H20" s="495">
        <v>1.4</v>
      </c>
      <c r="I20" s="496">
        <f t="shared" si="2"/>
        <v>0</v>
      </c>
      <c r="J20" s="456"/>
      <c r="K20" s="456"/>
      <c r="L20" s="456"/>
      <c r="M20" s="456"/>
      <c r="N20" s="456"/>
      <c r="O20" s="456"/>
      <c r="P20" s="456"/>
      <c r="Q20" s="459">
        <f t="shared" ref="Q20:Q21" si="6">SUMPRODUCT($J$5:$P$5,J20:P20)</f>
        <v>0</v>
      </c>
    </row>
    <row r="21" spans="2:17" ht="15.75">
      <c r="B21" s="499" t="s">
        <v>721</v>
      </c>
      <c r="C21" s="498"/>
      <c r="D21" s="498"/>
      <c r="E21" s="498"/>
      <c r="F21" s="498"/>
      <c r="G21" s="498"/>
      <c r="H21" s="495">
        <v>1.4</v>
      </c>
      <c r="I21" s="496">
        <f t="shared" si="2"/>
        <v>0</v>
      </c>
      <c r="J21" s="456"/>
      <c r="K21" s="456"/>
      <c r="L21" s="456"/>
      <c r="M21" s="456"/>
      <c r="N21" s="456"/>
      <c r="O21" s="456"/>
      <c r="P21" s="456"/>
      <c r="Q21" s="459">
        <f t="shared" si="6"/>
        <v>0</v>
      </c>
    </row>
    <row r="22" spans="2:17" ht="15.75">
      <c r="B22" s="497" t="s">
        <v>735</v>
      </c>
      <c r="C22" s="498"/>
      <c r="D22" s="498"/>
      <c r="E22" s="498"/>
      <c r="F22" s="498"/>
      <c r="G22" s="498"/>
      <c r="H22" s="495">
        <v>1.4</v>
      </c>
      <c r="I22" s="496">
        <f t="shared" si="2"/>
        <v>0</v>
      </c>
      <c r="J22" s="456"/>
      <c r="K22" s="456"/>
      <c r="L22" s="456"/>
      <c r="M22" s="456"/>
      <c r="N22" s="456"/>
      <c r="O22" s="456"/>
      <c r="P22" s="456"/>
      <c r="Q22" s="459">
        <f>SUM(Q23:Q25)</f>
        <v>698587.39550327801</v>
      </c>
    </row>
    <row r="23" spans="2:17" ht="15.75">
      <c r="B23" s="499" t="s">
        <v>719</v>
      </c>
      <c r="C23" s="498"/>
      <c r="D23" s="498"/>
      <c r="E23" s="498"/>
      <c r="F23" s="498"/>
      <c r="G23" s="498"/>
      <c r="H23" s="495">
        <v>1.4</v>
      </c>
      <c r="I23" s="496">
        <f t="shared" si="2"/>
        <v>0</v>
      </c>
      <c r="J23" s="456"/>
      <c r="K23" s="456"/>
      <c r="L23" s="456"/>
      <c r="M23" s="456"/>
      <c r="N23" s="456"/>
      <c r="O23" s="456"/>
      <c r="P23" s="456"/>
      <c r="Q23" s="459">
        <f>SUMPRODUCT($J$5:$P$5,J23:P23)</f>
        <v>0</v>
      </c>
    </row>
    <row r="24" spans="2:17" ht="15.75">
      <c r="B24" s="499" t="s">
        <v>720</v>
      </c>
      <c r="C24" s="575">
        <v>29818000</v>
      </c>
      <c r="D24" s="575">
        <v>285000</v>
      </c>
      <c r="E24" s="575">
        <v>0</v>
      </c>
      <c r="F24" s="575">
        <v>1994012.5839402787</v>
      </c>
      <c r="G24" s="575">
        <v>500942.39999999991</v>
      </c>
      <c r="H24" s="576">
        <v>1.4</v>
      </c>
      <c r="I24" s="577">
        <f t="shared" si="2"/>
        <v>3492936.9775163899</v>
      </c>
      <c r="J24" s="575">
        <v>0</v>
      </c>
      <c r="K24" s="575">
        <v>3492936.9775163899</v>
      </c>
      <c r="L24" s="575">
        <v>0</v>
      </c>
      <c r="M24" s="575">
        <v>0</v>
      </c>
      <c r="N24" s="575">
        <v>0</v>
      </c>
      <c r="O24" s="575">
        <v>0</v>
      </c>
      <c r="P24" s="575">
        <v>0</v>
      </c>
      <c r="Q24" s="683">
        <f t="shared" ref="Q24:Q25" si="7">SUMPRODUCT($J$5:$P$5,J24:P24)</f>
        <v>698587.39550327801</v>
      </c>
    </row>
    <row r="25" spans="2:17" ht="15.75">
      <c r="B25" s="499" t="s">
        <v>721</v>
      </c>
      <c r="C25" s="498"/>
      <c r="D25" s="498"/>
      <c r="E25" s="498"/>
      <c r="F25" s="498"/>
      <c r="G25" s="498"/>
      <c r="H25" s="495">
        <v>1.4</v>
      </c>
      <c r="I25" s="496">
        <f t="shared" si="2"/>
        <v>0</v>
      </c>
      <c r="J25" s="456"/>
      <c r="K25" s="456"/>
      <c r="L25" s="456"/>
      <c r="M25" s="456"/>
      <c r="N25" s="456"/>
      <c r="O25" s="456"/>
      <c r="P25" s="456"/>
      <c r="Q25" s="459">
        <f t="shared" si="7"/>
        <v>0</v>
      </c>
    </row>
    <row r="26" spans="2:17" ht="15.75">
      <c r="B26" s="497" t="s">
        <v>736</v>
      </c>
      <c r="C26" s="498"/>
      <c r="D26" s="498"/>
      <c r="E26" s="498"/>
      <c r="F26" s="498"/>
      <c r="G26" s="498"/>
      <c r="H26" s="495">
        <v>1.4</v>
      </c>
      <c r="I26" s="496">
        <f t="shared" si="2"/>
        <v>0</v>
      </c>
      <c r="J26" s="456"/>
      <c r="K26" s="456"/>
      <c r="L26" s="456"/>
      <c r="M26" s="456"/>
      <c r="N26" s="456"/>
      <c r="O26" s="456"/>
      <c r="P26" s="456"/>
      <c r="Q26" s="459">
        <f>SUM(Q27:Q29)</f>
        <v>0</v>
      </c>
    </row>
    <row r="27" spans="2:17" ht="15.75">
      <c r="B27" s="499" t="s">
        <v>719</v>
      </c>
      <c r="C27" s="498"/>
      <c r="D27" s="498"/>
      <c r="E27" s="498"/>
      <c r="F27" s="498"/>
      <c r="G27" s="498"/>
      <c r="H27" s="495">
        <v>1.4</v>
      </c>
      <c r="I27" s="496">
        <f t="shared" si="2"/>
        <v>0</v>
      </c>
      <c r="J27" s="456"/>
      <c r="K27" s="456"/>
      <c r="L27" s="456"/>
      <c r="M27" s="456"/>
      <c r="N27" s="456"/>
      <c r="O27" s="456"/>
      <c r="P27" s="456"/>
      <c r="Q27" s="459">
        <f>SUMPRODUCT($J$5:$P$5,J27:P27)</f>
        <v>0</v>
      </c>
    </row>
    <row r="28" spans="2:17" ht="15.75">
      <c r="B28" s="499" t="s">
        <v>720</v>
      </c>
      <c r="C28" s="498"/>
      <c r="D28" s="498"/>
      <c r="E28" s="498"/>
      <c r="F28" s="498"/>
      <c r="G28" s="498"/>
      <c r="H28" s="495">
        <v>1.4</v>
      </c>
      <c r="I28" s="496">
        <f t="shared" si="2"/>
        <v>0</v>
      </c>
      <c r="J28" s="456"/>
      <c r="K28" s="456"/>
      <c r="L28" s="456"/>
      <c r="M28" s="456"/>
      <c r="N28" s="456"/>
      <c r="O28" s="456"/>
      <c r="P28" s="456"/>
      <c r="Q28" s="459">
        <f t="shared" ref="Q28:Q29" si="8">SUMPRODUCT($J$5:$P$5,J28:P28)</f>
        <v>0</v>
      </c>
    </row>
    <row r="29" spans="2:17" ht="15.75">
      <c r="B29" s="499" t="s">
        <v>721</v>
      </c>
      <c r="C29" s="498"/>
      <c r="D29" s="498"/>
      <c r="E29" s="498"/>
      <c r="F29" s="498"/>
      <c r="G29" s="498"/>
      <c r="H29" s="495">
        <v>1.4</v>
      </c>
      <c r="I29" s="496">
        <f t="shared" si="2"/>
        <v>0</v>
      </c>
      <c r="J29" s="456"/>
      <c r="K29" s="456"/>
      <c r="L29" s="456"/>
      <c r="M29" s="456"/>
      <c r="N29" s="456"/>
      <c r="O29" s="456"/>
      <c r="P29" s="456"/>
      <c r="Q29" s="459">
        <f t="shared" si="8"/>
        <v>0</v>
      </c>
    </row>
    <row r="30" spans="2:17" ht="15.75">
      <c r="B30" s="500" t="s">
        <v>737</v>
      </c>
      <c r="C30" s="498"/>
      <c r="D30" s="498"/>
      <c r="E30" s="498"/>
      <c r="F30" s="498"/>
      <c r="G30" s="498"/>
      <c r="H30" s="495">
        <v>1.4</v>
      </c>
      <c r="I30" s="496">
        <f t="shared" si="2"/>
        <v>0</v>
      </c>
      <c r="J30" s="456"/>
      <c r="K30" s="456"/>
      <c r="L30" s="456"/>
      <c r="M30" s="456"/>
      <c r="N30" s="456"/>
      <c r="O30" s="456"/>
      <c r="P30" s="456"/>
      <c r="Q30" s="459">
        <f>SUM(Q31:Q33)</f>
        <v>0</v>
      </c>
    </row>
    <row r="31" spans="2:17" ht="15.75">
      <c r="B31" s="499" t="s">
        <v>719</v>
      </c>
      <c r="C31" s="498"/>
      <c r="D31" s="498"/>
      <c r="E31" s="498"/>
      <c r="F31" s="498"/>
      <c r="G31" s="498"/>
      <c r="H31" s="495">
        <v>1.4</v>
      </c>
      <c r="I31" s="496">
        <f t="shared" si="2"/>
        <v>0</v>
      </c>
      <c r="J31" s="456"/>
      <c r="K31" s="456"/>
      <c r="L31" s="456"/>
      <c r="M31" s="456"/>
      <c r="N31" s="456"/>
      <c r="O31" s="456"/>
      <c r="P31" s="456"/>
      <c r="Q31" s="459">
        <f>SUMPRODUCT($J$5:$P$5,J31:P31)</f>
        <v>0</v>
      </c>
    </row>
    <row r="32" spans="2:17" ht="15.75">
      <c r="B32" s="499" t="s">
        <v>720</v>
      </c>
      <c r="C32" s="498"/>
      <c r="D32" s="498"/>
      <c r="E32" s="498"/>
      <c r="F32" s="498"/>
      <c r="G32" s="498"/>
      <c r="H32" s="495">
        <v>1.4</v>
      </c>
      <c r="I32" s="496">
        <f t="shared" si="2"/>
        <v>0</v>
      </c>
      <c r="J32" s="456"/>
      <c r="K32" s="456"/>
      <c r="L32" s="456"/>
      <c r="M32" s="456"/>
      <c r="N32" s="456"/>
      <c r="O32" s="456"/>
      <c r="P32" s="456"/>
      <c r="Q32" s="459">
        <f t="shared" ref="Q32:Q33" si="9">SUMPRODUCT($J$5:$P$5,J32:P32)</f>
        <v>0</v>
      </c>
    </row>
    <row r="33" spans="2:17" ht="15.75">
      <c r="B33" s="499" t="s">
        <v>721</v>
      </c>
      <c r="C33" s="498"/>
      <c r="D33" s="498"/>
      <c r="E33" s="498"/>
      <c r="F33" s="498"/>
      <c r="G33" s="498"/>
      <c r="H33" s="495">
        <v>1.4</v>
      </c>
      <c r="I33" s="496">
        <f t="shared" si="2"/>
        <v>0</v>
      </c>
      <c r="J33" s="456"/>
      <c r="K33" s="456"/>
      <c r="L33" s="456"/>
      <c r="M33" s="456"/>
      <c r="N33" s="456"/>
      <c r="O33" s="456"/>
      <c r="P33" s="456"/>
      <c r="Q33" s="459">
        <f t="shared" si="9"/>
        <v>0</v>
      </c>
    </row>
    <row r="34" spans="2:17" ht="15.75">
      <c r="B34" s="501" t="s">
        <v>66</v>
      </c>
      <c r="C34" s="502">
        <f>C6</f>
        <v>29818000</v>
      </c>
      <c r="D34" s="502">
        <f t="shared" ref="D34:G34" si="10">D6</f>
        <v>285000</v>
      </c>
      <c r="E34" s="502">
        <f t="shared" si="10"/>
        <v>0</v>
      </c>
      <c r="F34" s="502">
        <f t="shared" si="10"/>
        <v>1994012.5839402787</v>
      </c>
      <c r="G34" s="502">
        <f t="shared" si="10"/>
        <v>500942.39999999991</v>
      </c>
      <c r="H34" s="495">
        <v>1.4</v>
      </c>
      <c r="I34" s="496">
        <f>(F34+G34)*H34</f>
        <v>3492936.9775163899</v>
      </c>
      <c r="J34" s="502">
        <f t="shared" ref="J34:Q34" si="11">J6</f>
        <v>0</v>
      </c>
      <c r="K34" s="502">
        <f t="shared" si="11"/>
        <v>3492936.9775163899</v>
      </c>
      <c r="L34" s="502">
        <f t="shared" si="11"/>
        <v>0</v>
      </c>
      <c r="M34" s="502">
        <f t="shared" si="11"/>
        <v>0</v>
      </c>
      <c r="N34" s="502">
        <f t="shared" si="11"/>
        <v>0</v>
      </c>
      <c r="O34" s="502">
        <f t="shared" si="11"/>
        <v>0</v>
      </c>
      <c r="P34" s="502">
        <f t="shared" si="11"/>
        <v>0</v>
      </c>
      <c r="Q34" s="502">
        <f t="shared" si="11"/>
        <v>698587.39550327801</v>
      </c>
    </row>
  </sheetData>
  <conditionalFormatting sqref="I7:I34">
    <cfRule type="expression" dxfId="18" priority="1">
      <formula>(C7*#REF!)&lt;&gt;SUM(#REF!)</formula>
    </cfRule>
  </conditionalFormatting>
  <pageMargins left="0.7" right="0.7" top="0.75" bottom="0.75" header="0.3" footer="0.3"/>
  <legacy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zoomScale="80" zoomScaleNormal="80" workbookViewId="0">
      <selection activeCell="N25" sqref="N25"/>
    </sheetView>
  </sheetViews>
  <sheetFormatPr defaultRowHeight="15"/>
  <cols>
    <col min="1" max="1" width="11.42578125" customWidth="1"/>
    <col min="2" max="2" width="76.85546875" style="2" customWidth="1"/>
    <col min="3" max="3" width="22.85546875" customWidth="1"/>
    <col min="5" max="5" width="12" bestFit="1" customWidth="1"/>
  </cols>
  <sheetData>
    <row r="1" spans="1:3">
      <c r="A1" s="1" t="s">
        <v>97</v>
      </c>
      <c r="B1" t="str">
        <f>Info!C2</f>
        <v>სს "ბაზისბანკი"</v>
      </c>
    </row>
    <row r="2" spans="1:3">
      <c r="A2" s="1" t="s">
        <v>98</v>
      </c>
      <c r="B2" s="646">
        <f>'1. key ratios'!B2</f>
        <v>45747</v>
      </c>
    </row>
    <row r="3" spans="1:3">
      <c r="A3" s="1"/>
      <c r="B3"/>
    </row>
    <row r="4" spans="1:3">
      <c r="A4" s="1" t="s">
        <v>298</v>
      </c>
      <c r="B4" t="s">
        <v>267</v>
      </c>
    </row>
    <row r="5" spans="1:3">
      <c r="A5" s="463"/>
      <c r="B5" s="463" t="s">
        <v>268</v>
      </c>
      <c r="C5" s="464"/>
    </row>
    <row r="6" spans="1:3">
      <c r="A6" s="465">
        <v>1</v>
      </c>
      <c r="B6" s="466" t="s">
        <v>268</v>
      </c>
      <c r="C6" s="467">
        <v>4066132882.9150982</v>
      </c>
    </row>
    <row r="7" spans="1:3">
      <c r="A7" s="465">
        <v>2</v>
      </c>
      <c r="B7" s="466" t="s">
        <v>269</v>
      </c>
      <c r="C7" s="467">
        <v>-32571833.41</v>
      </c>
    </row>
    <row r="8" spans="1:3">
      <c r="A8" s="468">
        <v>3</v>
      </c>
      <c r="B8" s="469" t="s">
        <v>270</v>
      </c>
      <c r="C8" s="470">
        <f>C6+C7</f>
        <v>4033561049.5050983</v>
      </c>
    </row>
    <row r="9" spans="1:3">
      <c r="A9" s="471"/>
      <c r="B9" s="471" t="s">
        <v>271</v>
      </c>
      <c r="C9" s="472"/>
    </row>
    <row r="10" spans="1:3">
      <c r="A10" s="473">
        <v>4</v>
      </c>
      <c r="B10" s="474" t="s">
        <v>272</v>
      </c>
      <c r="C10" s="467">
        <f>'15. CCR'!F34</f>
        <v>1994012.5839402787</v>
      </c>
    </row>
    <row r="11" spans="1:3">
      <c r="A11" s="473">
        <v>5</v>
      </c>
      <c r="B11" s="475" t="s">
        <v>273</v>
      </c>
      <c r="C11" s="467">
        <f>'15. CCR'!G34</f>
        <v>500942.39999999991</v>
      </c>
    </row>
    <row r="12" spans="1:3">
      <c r="A12" s="473">
        <v>6</v>
      </c>
      <c r="B12" s="476" t="s">
        <v>722</v>
      </c>
      <c r="C12" s="470">
        <f>'15. CCR'!I34</f>
        <v>3492936.9775163899</v>
      </c>
    </row>
    <row r="13" spans="1:3">
      <c r="A13" s="477">
        <v>7</v>
      </c>
      <c r="B13" s="478" t="s">
        <v>274</v>
      </c>
      <c r="C13" s="467">
        <f>'15. CCR'!E34</f>
        <v>0</v>
      </c>
    </row>
    <row r="14" spans="1:3">
      <c r="A14" s="479">
        <v>8</v>
      </c>
      <c r="B14" s="480" t="s">
        <v>275</v>
      </c>
      <c r="C14" s="470">
        <f>C12</f>
        <v>3492936.9775163899</v>
      </c>
    </row>
    <row r="15" spans="1:3">
      <c r="A15" s="471"/>
      <c r="B15" s="471" t="s">
        <v>276</v>
      </c>
      <c r="C15" s="481"/>
    </row>
    <row r="16" spans="1:3">
      <c r="A16" s="477">
        <v>9</v>
      </c>
      <c r="B16" s="482" t="s">
        <v>277</v>
      </c>
      <c r="C16" s="467">
        <v>0</v>
      </c>
    </row>
    <row r="17" spans="1:5">
      <c r="A17" s="473">
        <v>10</v>
      </c>
      <c r="B17" s="466" t="s">
        <v>278</v>
      </c>
      <c r="C17" s="467">
        <v>0</v>
      </c>
    </row>
    <row r="18" spans="1:5">
      <c r="A18" s="473">
        <v>11</v>
      </c>
      <c r="B18" s="466" t="s">
        <v>279</v>
      </c>
      <c r="C18" s="467">
        <v>0</v>
      </c>
    </row>
    <row r="19" spans="1:5" ht="24">
      <c r="A19" s="477">
        <v>12</v>
      </c>
      <c r="B19" s="482" t="s">
        <v>280</v>
      </c>
      <c r="C19" s="467">
        <v>0</v>
      </c>
    </row>
    <row r="20" spans="1:5">
      <c r="A20" s="477">
        <v>13</v>
      </c>
      <c r="B20" s="482" t="s">
        <v>281</v>
      </c>
      <c r="C20" s="467">
        <v>0</v>
      </c>
    </row>
    <row r="21" spans="1:5">
      <c r="A21" s="477">
        <v>14</v>
      </c>
      <c r="B21" s="466" t="s">
        <v>282</v>
      </c>
      <c r="C21" s="467">
        <v>0</v>
      </c>
    </row>
    <row r="22" spans="1:5">
      <c r="A22" s="479">
        <v>15</v>
      </c>
      <c r="B22" s="480" t="s">
        <v>283</v>
      </c>
      <c r="C22" s="470">
        <f>SUM(C16:C21)</f>
        <v>0</v>
      </c>
    </row>
    <row r="23" spans="1:5">
      <c r="A23" s="471"/>
      <c r="B23" s="471" t="s">
        <v>284</v>
      </c>
      <c r="C23" s="472"/>
    </row>
    <row r="24" spans="1:5">
      <c r="A24" s="473">
        <v>16</v>
      </c>
      <c r="B24" s="466" t="s">
        <v>285</v>
      </c>
      <c r="C24" s="467">
        <v>625567883.17750001</v>
      </c>
    </row>
    <row r="25" spans="1:5">
      <c r="A25" s="473">
        <v>17</v>
      </c>
      <c r="B25" s="466" t="s">
        <v>286</v>
      </c>
      <c r="C25" s="467">
        <v>-253535886.92237008</v>
      </c>
    </row>
    <row r="26" spans="1:5">
      <c r="A26" s="479">
        <v>18</v>
      </c>
      <c r="B26" s="480" t="s">
        <v>287</v>
      </c>
      <c r="C26" s="470">
        <f>C24+C25</f>
        <v>372031996.25512993</v>
      </c>
    </row>
    <row r="27" spans="1:5">
      <c r="A27" s="471"/>
      <c r="B27" s="471" t="s">
        <v>288</v>
      </c>
      <c r="C27" s="481"/>
    </row>
    <row r="28" spans="1:5">
      <c r="A28" s="473">
        <v>19</v>
      </c>
      <c r="B28" s="466" t="s">
        <v>289</v>
      </c>
      <c r="C28" s="467">
        <v>0</v>
      </c>
    </row>
    <row r="29" spans="1:5">
      <c r="A29" s="473">
        <v>20</v>
      </c>
      <c r="B29" s="466" t="s">
        <v>290</v>
      </c>
      <c r="C29" s="467">
        <v>0</v>
      </c>
    </row>
    <row r="30" spans="1:5">
      <c r="A30" s="471"/>
      <c r="B30" s="471" t="s">
        <v>291</v>
      </c>
      <c r="C30" s="472"/>
    </row>
    <row r="31" spans="1:5">
      <c r="A31" s="479">
        <v>21</v>
      </c>
      <c r="B31" s="480" t="s">
        <v>75</v>
      </c>
      <c r="C31" s="470">
        <f>'1. key ratios'!C9</f>
        <v>594772798.11000001</v>
      </c>
    </row>
    <row r="32" spans="1:5">
      <c r="A32" s="479">
        <v>22</v>
      </c>
      <c r="B32" s="480" t="s">
        <v>292</v>
      </c>
      <c r="C32" s="470">
        <f>C8+C14+C22+C26</f>
        <v>4409085982.7377443</v>
      </c>
      <c r="E32" s="522"/>
    </row>
    <row r="33" spans="1:3">
      <c r="A33" s="483"/>
      <c r="B33" s="483" t="s">
        <v>267</v>
      </c>
      <c r="C33" s="472"/>
    </row>
    <row r="34" spans="1:3">
      <c r="A34" s="479">
        <v>23</v>
      </c>
      <c r="B34" s="480" t="s">
        <v>267</v>
      </c>
      <c r="C34" s="684">
        <f>IFERROR(C31/C32,0)</f>
        <v>0.13489707400550313</v>
      </c>
    </row>
    <row r="35" spans="1:3">
      <c r="A35" s="483"/>
      <c r="B35" s="483" t="s">
        <v>293</v>
      </c>
      <c r="C35" s="472"/>
    </row>
    <row r="36" spans="1:3">
      <c r="A36" s="477" t="s">
        <v>294</v>
      </c>
      <c r="B36" s="482" t="s">
        <v>295</v>
      </c>
      <c r="C36" s="484"/>
    </row>
    <row r="37" spans="1:3">
      <c r="A37" s="485" t="s">
        <v>296</v>
      </c>
      <c r="B37" s="486" t="s">
        <v>297</v>
      </c>
      <c r="C37" s="484"/>
    </row>
    <row r="39" spans="1:3">
      <c r="B39" s="230"/>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zoomScale="80" zoomScaleNormal="80" workbookViewId="0">
      <selection activeCell="N40" sqref="N40"/>
    </sheetView>
  </sheetViews>
  <sheetFormatPr defaultRowHeight="15"/>
  <cols>
    <col min="1" max="1" width="11.42578125" customWidth="1"/>
    <col min="2" max="2" width="76.85546875" style="2" customWidth="1"/>
    <col min="3" max="6" width="24.42578125" customWidth="1"/>
  </cols>
  <sheetData>
    <row r="1" spans="1:6">
      <c r="A1" s="12" t="s">
        <v>97</v>
      </c>
      <c r="B1" t="str">
        <f>Info!C2</f>
        <v>სს "ბაზისბანკი"</v>
      </c>
    </row>
    <row r="2" spans="1:6">
      <c r="A2" s="1" t="s">
        <v>98</v>
      </c>
      <c r="B2" s="260">
        <v>45747</v>
      </c>
    </row>
    <row r="3" spans="1:6">
      <c r="A3" s="1"/>
      <c r="B3"/>
    </row>
    <row r="4" spans="1:6">
      <c r="A4" s="462" t="s">
        <v>714</v>
      </c>
    </row>
    <row r="5" spans="1:6" ht="105">
      <c r="B5" s="456"/>
      <c r="C5" s="457" t="s">
        <v>715</v>
      </c>
      <c r="D5" s="457" t="s">
        <v>716</v>
      </c>
      <c r="E5" s="457" t="s">
        <v>717</v>
      </c>
      <c r="F5" s="457" t="s">
        <v>718</v>
      </c>
    </row>
    <row r="6" spans="1:6">
      <c r="B6" s="458" t="s">
        <v>713</v>
      </c>
      <c r="C6" s="459">
        <f>IF(C7&gt;0,C7,IF(C8&gt;0,C8,IF(C9&gt;0,C9,0)))</f>
        <v>0</v>
      </c>
      <c r="D6" s="459">
        <f>IF(D7&gt;0,D7,IF(D8&gt;0,D8,IF(D9&gt;0,D9,0)))</f>
        <v>0</v>
      </c>
      <c r="E6" s="459">
        <f>IF(E7&gt;0,E7,IF(E8&gt;0,E8,IF(E9&gt;0,E9,0)))</f>
        <v>0</v>
      </c>
      <c r="F6" s="459">
        <f>IF(F7&gt;0,F7,IF(F8&gt;0,F8,IF(F9&gt;0,F9)))</f>
        <v>698587.39550327801</v>
      </c>
    </row>
    <row r="7" spans="1:6">
      <c r="B7" s="460" t="s">
        <v>719</v>
      </c>
      <c r="C7" s="461"/>
      <c r="D7" s="461"/>
      <c r="E7" s="461"/>
      <c r="F7" s="461"/>
    </row>
    <row r="8" spans="1:6">
      <c r="B8" s="460" t="s">
        <v>720</v>
      </c>
      <c r="C8" s="461"/>
      <c r="D8" s="461"/>
      <c r="E8" s="461"/>
      <c r="F8" s="461">
        <v>698587.39550327801</v>
      </c>
    </row>
    <row r="9" spans="1:6">
      <c r="B9" s="460" t="s">
        <v>721</v>
      </c>
      <c r="C9" s="461"/>
      <c r="D9" s="461"/>
      <c r="E9" s="461"/>
      <c r="F9" s="461"/>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G42"/>
  <sheetViews>
    <sheetView zoomScale="80" zoomScaleNormal="80" workbookViewId="0">
      <pane xSplit="2" ySplit="6" topLeftCell="C10" activePane="bottomRight" state="frozen"/>
      <selection pane="topRight" activeCell="C1" sqref="C1"/>
      <selection pane="bottomLeft" activeCell="A7" sqref="A7"/>
      <selection pane="bottomRight" activeCell="P34" sqref="P34"/>
    </sheetView>
  </sheetViews>
  <sheetFormatPr defaultRowHeight="15"/>
  <cols>
    <col min="1" max="1" width="9.85546875" style="1" bestFit="1" customWidth="1"/>
    <col min="2" max="2" width="82.5703125" style="17" customWidth="1"/>
    <col min="3" max="7" width="17.5703125" style="1" customWidth="1"/>
  </cols>
  <sheetData>
    <row r="1" spans="1:7">
      <c r="A1" s="1" t="s">
        <v>97</v>
      </c>
      <c r="B1" s="1" t="str">
        <f>Info!C2</f>
        <v>სს "ბაზისბანკი"</v>
      </c>
    </row>
    <row r="2" spans="1:7">
      <c r="A2" s="1" t="s">
        <v>98</v>
      </c>
      <c r="B2" s="646">
        <f>'1. key ratios'!B2</f>
        <v>45747</v>
      </c>
    </row>
    <row r="3" spans="1:7">
      <c r="B3" s="260"/>
    </row>
    <row r="4" spans="1:7" ht="15.75" thickBot="1">
      <c r="A4" s="1" t="s">
        <v>349</v>
      </c>
      <c r="B4" s="151" t="s">
        <v>314</v>
      </c>
    </row>
    <row r="5" spans="1:7">
      <c r="A5" s="264"/>
      <c r="B5" s="265"/>
      <c r="C5" s="754" t="s">
        <v>315</v>
      </c>
      <c r="D5" s="754"/>
      <c r="E5" s="754"/>
      <c r="F5" s="754"/>
      <c r="G5" s="755" t="s">
        <v>316</v>
      </c>
    </row>
    <row r="6" spans="1:7">
      <c r="A6" s="266"/>
      <c r="B6" s="267"/>
      <c r="C6" s="268" t="s">
        <v>317</v>
      </c>
      <c r="D6" s="268" t="s">
        <v>318</v>
      </c>
      <c r="E6" s="268" t="s">
        <v>319</v>
      </c>
      <c r="F6" s="268" t="s">
        <v>320</v>
      </c>
      <c r="G6" s="756"/>
    </row>
    <row r="7" spans="1:7">
      <c r="A7" s="269"/>
      <c r="B7" s="270" t="s">
        <v>321</v>
      </c>
      <c r="C7" s="271"/>
      <c r="D7" s="271"/>
      <c r="E7" s="271"/>
      <c r="F7" s="271"/>
      <c r="G7" s="272"/>
    </row>
    <row r="8" spans="1:7">
      <c r="A8" s="273">
        <v>1</v>
      </c>
      <c r="B8" s="274" t="s">
        <v>322</v>
      </c>
      <c r="C8" s="275">
        <f>SUM(C9:C10)</f>
        <v>0</v>
      </c>
      <c r="D8" s="275">
        <f>SUM(D9:D10)</f>
        <v>0</v>
      </c>
      <c r="E8" s="275">
        <f>SUM(E9:E10)</f>
        <v>0</v>
      </c>
      <c r="F8" s="275">
        <f>SUM(F9:F10)</f>
        <v>1382099571.2</v>
      </c>
      <c r="G8" s="276">
        <f>SUM(G9:G10)</f>
        <v>1382099571.2</v>
      </c>
    </row>
    <row r="9" spans="1:7">
      <c r="A9" s="273">
        <v>2</v>
      </c>
      <c r="B9" s="277" t="s">
        <v>74</v>
      </c>
      <c r="C9" s="275">
        <v>0</v>
      </c>
      <c r="D9" s="275">
        <v>0</v>
      </c>
      <c r="E9" s="275">
        <v>0</v>
      </c>
      <c r="F9" s="275">
        <v>729708654.50999999</v>
      </c>
      <c r="G9" s="276">
        <v>729708654.50999999</v>
      </c>
    </row>
    <row r="10" spans="1:7">
      <c r="A10" s="273">
        <v>3</v>
      </c>
      <c r="B10" s="277" t="s">
        <v>323</v>
      </c>
      <c r="C10" s="278"/>
      <c r="D10" s="278"/>
      <c r="E10" s="278"/>
      <c r="F10" s="275">
        <v>652390916.69000006</v>
      </c>
      <c r="G10" s="276">
        <v>652390916.69000006</v>
      </c>
    </row>
    <row r="11" spans="1:7" ht="26.25">
      <c r="A11" s="273">
        <v>4</v>
      </c>
      <c r="B11" s="274" t="s">
        <v>324</v>
      </c>
      <c r="C11" s="275">
        <f t="shared" ref="C11:F11" si="0">SUM(C12:C13)</f>
        <v>281093193.03000003</v>
      </c>
      <c r="D11" s="275">
        <f t="shared" si="0"/>
        <v>489080215.73000002</v>
      </c>
      <c r="E11" s="275">
        <f t="shared" si="0"/>
        <v>313619134.05000001</v>
      </c>
      <c r="F11" s="275">
        <f t="shared" si="0"/>
        <v>0</v>
      </c>
      <c r="G11" s="276">
        <f>SUM(G12:G13)</f>
        <v>898407376.27849996</v>
      </c>
    </row>
    <row r="12" spans="1:7">
      <c r="A12" s="273">
        <v>5</v>
      </c>
      <c r="B12" s="277" t="s">
        <v>325</v>
      </c>
      <c r="C12" s="275">
        <v>200451897.33000001</v>
      </c>
      <c r="D12" s="279">
        <v>344276050.56</v>
      </c>
      <c r="E12" s="275">
        <v>247518951.84999999</v>
      </c>
      <c r="F12" s="275"/>
      <c r="G12" s="276">
        <v>752634554.74349999</v>
      </c>
    </row>
    <row r="13" spans="1:7">
      <c r="A13" s="273">
        <v>6</v>
      </c>
      <c r="B13" s="277" t="s">
        <v>326</v>
      </c>
      <c r="C13" s="275">
        <v>80641295.700000003</v>
      </c>
      <c r="D13" s="279">
        <v>144804165.16999999</v>
      </c>
      <c r="E13" s="275">
        <v>66100182.200000003</v>
      </c>
      <c r="F13" s="275"/>
      <c r="G13" s="276">
        <v>145772821.535</v>
      </c>
    </row>
    <row r="14" spans="1:7">
      <c r="A14" s="273">
        <v>7</v>
      </c>
      <c r="B14" s="274" t="s">
        <v>327</v>
      </c>
      <c r="C14" s="275">
        <f t="shared" ref="C14:F14" si="1">SUM(C15:C16)</f>
        <v>436786326.34999996</v>
      </c>
      <c r="D14" s="275">
        <f t="shared" si="1"/>
        <v>561459968.99000001</v>
      </c>
      <c r="E14" s="275">
        <f t="shared" si="1"/>
        <v>475171470.87</v>
      </c>
      <c r="F14" s="275">
        <f t="shared" si="1"/>
        <v>0</v>
      </c>
      <c r="G14" s="276">
        <f>SUM(G15:G16)</f>
        <v>619389746.30499995</v>
      </c>
    </row>
    <row r="15" spans="1:7" ht="51.75">
      <c r="A15" s="273">
        <v>8</v>
      </c>
      <c r="B15" s="277" t="s">
        <v>328</v>
      </c>
      <c r="C15" s="275">
        <v>414054143.82999998</v>
      </c>
      <c r="D15" s="279">
        <v>349553877.91000003</v>
      </c>
      <c r="E15" s="275">
        <v>379721588.36000001</v>
      </c>
      <c r="F15" s="275"/>
      <c r="G15" s="276">
        <v>571664805.04999995</v>
      </c>
    </row>
    <row r="16" spans="1:7" ht="26.25">
      <c r="A16" s="273">
        <v>9</v>
      </c>
      <c r="B16" s="277" t="s">
        <v>329</v>
      </c>
      <c r="C16" s="275">
        <v>22732182.52</v>
      </c>
      <c r="D16" s="279">
        <v>211906091.08000001</v>
      </c>
      <c r="E16" s="275">
        <v>95449882.510000005</v>
      </c>
      <c r="F16" s="275"/>
      <c r="G16" s="276">
        <v>47724941.255000003</v>
      </c>
    </row>
    <row r="17" spans="1:7">
      <c r="A17" s="273">
        <v>10</v>
      </c>
      <c r="B17" s="274" t="s">
        <v>330</v>
      </c>
      <c r="C17" s="275">
        <v>0</v>
      </c>
      <c r="D17" s="279"/>
      <c r="E17" s="275"/>
      <c r="F17" s="275"/>
      <c r="G17" s="276">
        <v>0</v>
      </c>
    </row>
    <row r="18" spans="1:7">
      <c r="A18" s="273">
        <v>11</v>
      </c>
      <c r="B18" s="274" t="s">
        <v>78</v>
      </c>
      <c r="C18" s="275">
        <f>SUM(C19:C20)</f>
        <v>48567316.359999999</v>
      </c>
      <c r="D18" s="279">
        <f t="shared" ref="D18:G18" si="2">SUM(D19:D20)</f>
        <v>19057190.489999998</v>
      </c>
      <c r="E18" s="275">
        <f t="shared" si="2"/>
        <v>14652543.699999999</v>
      </c>
      <c r="F18" s="275">
        <f t="shared" si="2"/>
        <v>10922489.020000171</v>
      </c>
      <c r="G18" s="276">
        <f t="shared" si="2"/>
        <v>0</v>
      </c>
    </row>
    <row r="19" spans="1:7">
      <c r="A19" s="273">
        <v>12</v>
      </c>
      <c r="B19" s="277" t="s">
        <v>331</v>
      </c>
      <c r="C19" s="278"/>
      <c r="D19" s="279">
        <v>400000</v>
      </c>
      <c r="E19" s="275">
        <v>0</v>
      </c>
      <c r="F19" s="275">
        <v>0</v>
      </c>
      <c r="G19" s="276">
        <v>0</v>
      </c>
    </row>
    <row r="20" spans="1:7" ht="26.25">
      <c r="A20" s="273">
        <v>13</v>
      </c>
      <c r="B20" s="277" t="s">
        <v>332</v>
      </c>
      <c r="C20" s="275">
        <v>48567316.359999999</v>
      </c>
      <c r="D20" s="275">
        <v>18657190.489999998</v>
      </c>
      <c r="E20" s="275">
        <v>14652543.699999999</v>
      </c>
      <c r="F20" s="275">
        <v>10922489.020000171</v>
      </c>
      <c r="G20" s="276">
        <v>0</v>
      </c>
    </row>
    <row r="21" spans="1:7">
      <c r="A21" s="280">
        <v>14</v>
      </c>
      <c r="B21" s="281" t="s">
        <v>333</v>
      </c>
      <c r="C21" s="278"/>
      <c r="D21" s="278"/>
      <c r="E21" s="278"/>
      <c r="F21" s="278"/>
      <c r="G21" s="282">
        <f>SUM(G8,G11,G14,G17,G18)</f>
        <v>2899896693.7834997</v>
      </c>
    </row>
    <row r="22" spans="1:7">
      <c r="A22" s="283"/>
      <c r="B22" s="302" t="s">
        <v>334</v>
      </c>
      <c r="C22" s="284"/>
      <c r="D22" s="285"/>
      <c r="E22" s="284"/>
      <c r="F22" s="284"/>
      <c r="G22" s="286"/>
    </row>
    <row r="23" spans="1:7">
      <c r="A23" s="273">
        <v>15</v>
      </c>
      <c r="B23" s="274" t="s">
        <v>212</v>
      </c>
      <c r="C23" s="287">
        <v>543054209.22000003</v>
      </c>
      <c r="D23" s="288">
        <v>85728936.430000007</v>
      </c>
      <c r="E23" s="287">
        <v>43700000</v>
      </c>
      <c r="F23" s="287">
        <v>277481300</v>
      </c>
      <c r="G23" s="276">
        <v>28439325.349999998</v>
      </c>
    </row>
    <row r="24" spans="1:7">
      <c r="A24" s="273">
        <v>16</v>
      </c>
      <c r="B24" s="274" t="s">
        <v>335</v>
      </c>
      <c r="C24" s="275">
        <f>SUM(C25:C27,C29,C31)</f>
        <v>179529931.28</v>
      </c>
      <c r="D24" s="279">
        <f t="shared" ref="D24:G24" si="3">SUM(D25:D27,D29,D31)</f>
        <v>461534093.35079998</v>
      </c>
      <c r="E24" s="275">
        <f t="shared" si="3"/>
        <v>345698953.40999997</v>
      </c>
      <c r="F24" s="275">
        <f t="shared" si="3"/>
        <v>1764730122.1499999</v>
      </c>
      <c r="G24" s="276">
        <f t="shared" si="3"/>
        <v>1896305315.78158</v>
      </c>
    </row>
    <row r="25" spans="1:7" ht="26.25">
      <c r="A25" s="273">
        <v>17</v>
      </c>
      <c r="B25" s="277" t="s">
        <v>336</v>
      </c>
      <c r="C25" s="275">
        <v>0</v>
      </c>
      <c r="D25" s="279">
        <v>39964646.860799998</v>
      </c>
      <c r="E25" s="275">
        <v>0</v>
      </c>
      <c r="F25" s="275">
        <v>0</v>
      </c>
      <c r="G25" s="276">
        <v>3996464.6860799999</v>
      </c>
    </row>
    <row r="26" spans="1:7" ht="26.25">
      <c r="A26" s="273">
        <v>18</v>
      </c>
      <c r="B26" s="277" t="s">
        <v>337</v>
      </c>
      <c r="C26" s="275">
        <v>4564650.91</v>
      </c>
      <c r="D26" s="279">
        <v>58348705.939999998</v>
      </c>
      <c r="E26" s="275">
        <v>34318707.75</v>
      </c>
      <c r="F26" s="275">
        <v>14584999.609999999</v>
      </c>
      <c r="G26" s="276">
        <v>39973030.939999998</v>
      </c>
    </row>
    <row r="27" spans="1:7">
      <c r="A27" s="273">
        <v>19</v>
      </c>
      <c r="B27" s="277" t="s">
        <v>338</v>
      </c>
      <c r="C27" s="275">
        <v>149993360.03</v>
      </c>
      <c r="D27" s="279">
        <v>335198775.32999998</v>
      </c>
      <c r="E27" s="275">
        <v>277498624.64999998</v>
      </c>
      <c r="F27" s="275">
        <v>1418689156.1700001</v>
      </c>
      <c r="G27" s="276">
        <v>1586915484.1300001</v>
      </c>
    </row>
    <row r="28" spans="1:7">
      <c r="A28" s="273">
        <v>20</v>
      </c>
      <c r="B28" s="289" t="s">
        <v>339</v>
      </c>
      <c r="C28" s="275">
        <v>0</v>
      </c>
      <c r="D28" s="279">
        <v>0</v>
      </c>
      <c r="E28" s="275">
        <v>0</v>
      </c>
      <c r="F28" s="275">
        <v>0</v>
      </c>
      <c r="G28" s="276">
        <v>0</v>
      </c>
    </row>
    <row r="29" spans="1:7">
      <c r="A29" s="273">
        <v>21</v>
      </c>
      <c r="B29" s="277" t="s">
        <v>340</v>
      </c>
      <c r="C29" s="275">
        <v>24971920.34</v>
      </c>
      <c r="D29" s="279">
        <v>26922297.27</v>
      </c>
      <c r="E29" s="275">
        <v>25963907.329999998</v>
      </c>
      <c r="F29" s="275">
        <v>314593415.56</v>
      </c>
      <c r="G29" s="276">
        <v>243422393.4515</v>
      </c>
    </row>
    <row r="30" spans="1:7">
      <c r="A30" s="273">
        <v>22</v>
      </c>
      <c r="B30" s="289" t="s">
        <v>339</v>
      </c>
      <c r="C30" s="275">
        <v>24971920.34</v>
      </c>
      <c r="D30" s="279">
        <v>26922297.27</v>
      </c>
      <c r="E30" s="275">
        <v>25963907.329999998</v>
      </c>
      <c r="F30" s="275">
        <v>314593415.56</v>
      </c>
      <c r="G30" s="276">
        <v>243422393.4515</v>
      </c>
    </row>
    <row r="31" spans="1:7" ht="26.25">
      <c r="A31" s="273">
        <v>23</v>
      </c>
      <c r="B31" s="277" t="s">
        <v>341</v>
      </c>
      <c r="C31" s="275">
        <v>0</v>
      </c>
      <c r="D31" s="279">
        <v>1099667.95</v>
      </c>
      <c r="E31" s="275">
        <v>7917713.6799999997</v>
      </c>
      <c r="F31" s="275">
        <v>16862550.810000002</v>
      </c>
      <c r="G31" s="276">
        <v>21997942.574000001</v>
      </c>
    </row>
    <row r="32" spans="1:7">
      <c r="A32" s="273">
        <v>24</v>
      </c>
      <c r="B32" s="274" t="s">
        <v>342</v>
      </c>
      <c r="C32" s="275">
        <v>0</v>
      </c>
      <c r="D32" s="279">
        <v>0</v>
      </c>
      <c r="E32" s="275">
        <v>0</v>
      </c>
      <c r="F32" s="275">
        <v>0</v>
      </c>
      <c r="G32" s="276">
        <v>0</v>
      </c>
    </row>
    <row r="33" spans="1:7">
      <c r="A33" s="273">
        <v>25</v>
      </c>
      <c r="B33" s="274" t="s">
        <v>88</v>
      </c>
      <c r="C33" s="275">
        <f>SUM(C34:C35)</f>
        <v>22027962.850000001</v>
      </c>
      <c r="D33" s="275">
        <f>SUM(D34:D35)</f>
        <v>22862850.379999999</v>
      </c>
      <c r="E33" s="275">
        <f>SUM(E34:E35)</f>
        <v>15443556.460000001</v>
      </c>
      <c r="F33" s="275">
        <f>SUM(F34:F35)</f>
        <v>373482519.82999998</v>
      </c>
      <c r="G33" s="276">
        <f>SUM(G34:G35)</f>
        <v>388188807.64470011</v>
      </c>
    </row>
    <row r="34" spans="1:7">
      <c r="A34" s="273">
        <v>26</v>
      </c>
      <c r="B34" s="277" t="s">
        <v>343</v>
      </c>
      <c r="C34" s="278"/>
      <c r="D34" s="279">
        <v>0</v>
      </c>
      <c r="E34" s="275">
        <v>0</v>
      </c>
      <c r="F34" s="275">
        <v>0.01</v>
      </c>
      <c r="G34" s="276">
        <v>0.01</v>
      </c>
    </row>
    <row r="35" spans="1:7">
      <c r="A35" s="273">
        <v>27</v>
      </c>
      <c r="B35" s="277" t="s">
        <v>344</v>
      </c>
      <c r="C35" s="275">
        <v>22027962.850000001</v>
      </c>
      <c r="D35" s="279">
        <v>22862850.379999999</v>
      </c>
      <c r="E35" s="275">
        <v>15443556.460000001</v>
      </c>
      <c r="F35" s="275">
        <v>373482519.81999999</v>
      </c>
      <c r="G35" s="276">
        <v>388188807.63470012</v>
      </c>
    </row>
    <row r="36" spans="1:7">
      <c r="A36" s="273">
        <v>28</v>
      </c>
      <c r="B36" s="274" t="s">
        <v>345</v>
      </c>
      <c r="C36" s="275">
        <v>0</v>
      </c>
      <c r="D36" s="279">
        <v>402762060.22074795</v>
      </c>
      <c r="E36" s="275">
        <v>146747528.08000001</v>
      </c>
      <c r="F36" s="275">
        <v>76058295.099999994</v>
      </c>
      <c r="G36" s="276">
        <v>52777309.219037399</v>
      </c>
    </row>
    <row r="37" spans="1:7">
      <c r="A37" s="280">
        <v>29</v>
      </c>
      <c r="B37" s="281" t="s">
        <v>346</v>
      </c>
      <c r="C37" s="278"/>
      <c r="D37" s="278"/>
      <c r="E37" s="278"/>
      <c r="F37" s="278"/>
      <c r="G37" s="282">
        <f>SUM(G23:G24,G32:G33,G36)</f>
        <v>2365710757.9953175</v>
      </c>
    </row>
    <row r="38" spans="1:7">
      <c r="A38" s="269"/>
      <c r="B38" s="290"/>
      <c r="C38" s="291"/>
      <c r="D38" s="291"/>
      <c r="E38" s="291"/>
      <c r="F38" s="291"/>
      <c r="G38" s="292"/>
    </row>
    <row r="39" spans="1:7" ht="15.75" thickBot="1">
      <c r="A39" s="293">
        <v>30</v>
      </c>
      <c r="B39" s="294" t="s">
        <v>314</v>
      </c>
      <c r="C39" s="184"/>
      <c r="D39" s="169"/>
      <c r="E39" s="169"/>
      <c r="F39" s="295"/>
      <c r="G39" s="296">
        <f>IFERROR(G21/G37,0)</f>
        <v>1.225803570441911</v>
      </c>
    </row>
    <row r="42" spans="1:7" ht="39">
      <c r="B42" s="17" t="s">
        <v>347</v>
      </c>
    </row>
  </sheetData>
  <mergeCells count="2">
    <mergeCell ref="C5:F5"/>
    <mergeCell ref="G5:G6"/>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26"/>
  <sheetViews>
    <sheetView showGridLines="0" zoomScale="80" zoomScaleNormal="80" workbookViewId="0">
      <selection activeCell="K38" sqref="K38"/>
    </sheetView>
  </sheetViews>
  <sheetFormatPr defaultColWidth="9.140625" defaultRowHeight="12.75"/>
  <cols>
    <col min="1" max="1" width="11.85546875" style="304" bestFit="1" customWidth="1"/>
    <col min="2" max="2" width="105.140625" style="304" bestFit="1" customWidth="1"/>
    <col min="3" max="3" width="19.28515625" style="304" bestFit="1" customWidth="1"/>
    <col min="4" max="4" width="18.42578125" style="304" bestFit="1" customWidth="1"/>
    <col min="5" max="6" width="19.28515625" style="304" bestFit="1" customWidth="1"/>
    <col min="7" max="7" width="30.42578125" style="304" customWidth="1"/>
    <col min="8" max="8" width="19.28515625" style="304" customWidth="1"/>
    <col min="9" max="16384" width="9.140625" style="304"/>
  </cols>
  <sheetData>
    <row r="1" spans="1:8" ht="13.5">
      <c r="A1" s="303" t="s">
        <v>97</v>
      </c>
      <c r="B1" s="229" t="str">
        <f>Info!C2</f>
        <v>სს "ბაზისბანკი"</v>
      </c>
    </row>
    <row r="2" spans="1:8">
      <c r="A2" s="303" t="s">
        <v>98</v>
      </c>
      <c r="B2" s="647">
        <f>'1. key ratios'!B2</f>
        <v>45747</v>
      </c>
    </row>
    <row r="3" spans="1:8">
      <c r="A3" s="305" t="s">
        <v>350</v>
      </c>
    </row>
    <row r="5" spans="1:8">
      <c r="A5" s="757" t="s">
        <v>351</v>
      </c>
      <c r="B5" s="758"/>
      <c r="C5" s="763" t="s">
        <v>352</v>
      </c>
      <c r="D5" s="764"/>
      <c r="E5" s="764"/>
      <c r="F5" s="764"/>
      <c r="G5" s="764"/>
      <c r="H5" s="765"/>
    </row>
    <row r="6" spans="1:8">
      <c r="A6" s="759"/>
      <c r="B6" s="760"/>
      <c r="C6" s="766"/>
      <c r="D6" s="767"/>
      <c r="E6" s="767"/>
      <c r="F6" s="767"/>
      <c r="G6" s="767"/>
      <c r="H6" s="768"/>
    </row>
    <row r="7" spans="1:8" ht="25.5">
      <c r="A7" s="761"/>
      <c r="B7" s="762"/>
      <c r="C7" s="344" t="s">
        <v>353</v>
      </c>
      <c r="D7" s="344" t="s">
        <v>354</v>
      </c>
      <c r="E7" s="344" t="s">
        <v>355</v>
      </c>
      <c r="F7" s="344" t="s">
        <v>356</v>
      </c>
      <c r="G7" s="344" t="s">
        <v>466</v>
      </c>
      <c r="H7" s="344" t="s">
        <v>66</v>
      </c>
    </row>
    <row r="8" spans="1:8">
      <c r="A8" s="340">
        <v>1</v>
      </c>
      <c r="B8" s="339" t="s">
        <v>123</v>
      </c>
      <c r="C8" s="649">
        <v>323748706.03600001</v>
      </c>
      <c r="D8" s="649">
        <v>19461047.664700001</v>
      </c>
      <c r="E8" s="649">
        <v>225954003.7281</v>
      </c>
      <c r="F8" s="649">
        <v>59739925.267399997</v>
      </c>
      <c r="G8" s="649">
        <v>0</v>
      </c>
      <c r="H8" s="648">
        <f t="shared" ref="H8:H20" si="0">SUM(C8:G8)</f>
        <v>628903682.69620013</v>
      </c>
    </row>
    <row r="9" spans="1:8">
      <c r="A9" s="340">
        <v>2</v>
      </c>
      <c r="B9" s="339" t="s">
        <v>124</v>
      </c>
      <c r="C9" s="649">
        <v>0</v>
      </c>
      <c r="D9" s="649">
        <v>0</v>
      </c>
      <c r="E9" s="649">
        <v>0</v>
      </c>
      <c r="F9" s="649">
        <v>0</v>
      </c>
      <c r="G9" s="649">
        <v>0</v>
      </c>
      <c r="H9" s="648">
        <f t="shared" si="0"/>
        <v>0</v>
      </c>
    </row>
    <row r="10" spans="1:8">
      <c r="A10" s="340">
        <v>3</v>
      </c>
      <c r="B10" s="339" t="s">
        <v>125</v>
      </c>
      <c r="C10" s="649">
        <v>0</v>
      </c>
      <c r="D10" s="649">
        <v>0</v>
      </c>
      <c r="E10" s="649">
        <v>76455.277400000006</v>
      </c>
      <c r="F10" s="649">
        <v>1036982.3372</v>
      </c>
      <c r="G10" s="649">
        <v>0</v>
      </c>
      <c r="H10" s="648">
        <f t="shared" si="0"/>
        <v>1113437.6146</v>
      </c>
    </row>
    <row r="11" spans="1:8">
      <c r="A11" s="340">
        <v>4</v>
      </c>
      <c r="B11" s="339" t="s">
        <v>126</v>
      </c>
      <c r="C11" s="649">
        <v>0</v>
      </c>
      <c r="D11" s="649">
        <v>0</v>
      </c>
      <c r="E11" s="649">
        <v>0</v>
      </c>
      <c r="F11" s="649">
        <v>0</v>
      </c>
      <c r="G11" s="649">
        <v>0</v>
      </c>
      <c r="H11" s="648">
        <f t="shared" si="0"/>
        <v>0</v>
      </c>
    </row>
    <row r="12" spans="1:8">
      <c r="A12" s="340">
        <v>5</v>
      </c>
      <c r="B12" s="339" t="s">
        <v>667</v>
      </c>
      <c r="C12" s="649">
        <v>0</v>
      </c>
      <c r="D12" s="649">
        <v>0</v>
      </c>
      <c r="E12" s="649">
        <v>0</v>
      </c>
      <c r="F12" s="649">
        <v>0</v>
      </c>
      <c r="G12" s="649">
        <v>0</v>
      </c>
      <c r="H12" s="648">
        <f t="shared" si="0"/>
        <v>0</v>
      </c>
    </row>
    <row r="13" spans="1:8">
      <c r="A13" s="340">
        <v>6</v>
      </c>
      <c r="B13" s="339" t="s">
        <v>127</v>
      </c>
      <c r="C13" s="649">
        <v>48213114.629600003</v>
      </c>
      <c r="D13" s="649">
        <v>138764128.8267</v>
      </c>
      <c r="E13" s="649">
        <v>7466567.2158000004</v>
      </c>
      <c r="F13" s="649">
        <v>0</v>
      </c>
      <c r="G13" s="649">
        <v>0</v>
      </c>
      <c r="H13" s="648">
        <f t="shared" si="0"/>
        <v>194443810.67210001</v>
      </c>
    </row>
    <row r="14" spans="1:8">
      <c r="A14" s="340">
        <v>7</v>
      </c>
      <c r="B14" s="339" t="s">
        <v>71</v>
      </c>
      <c r="C14" s="649">
        <v>281554.0722</v>
      </c>
      <c r="D14" s="649">
        <v>384899011.04460001</v>
      </c>
      <c r="E14" s="649">
        <v>502730936.16289997</v>
      </c>
      <c r="F14" s="649">
        <v>876388023.74730003</v>
      </c>
      <c r="G14" s="649">
        <v>2834901.2015999998</v>
      </c>
      <c r="H14" s="648">
        <f t="shared" si="0"/>
        <v>1767134426.2286</v>
      </c>
    </row>
    <row r="15" spans="1:8">
      <c r="A15" s="340">
        <v>8</v>
      </c>
      <c r="B15" s="341" t="s">
        <v>72</v>
      </c>
      <c r="C15" s="649">
        <v>198595.2003</v>
      </c>
      <c r="D15" s="649">
        <v>43514615.056299999</v>
      </c>
      <c r="E15" s="649">
        <v>179047873.59279999</v>
      </c>
      <c r="F15" s="649">
        <v>152289310.7525</v>
      </c>
      <c r="G15" s="649">
        <v>4589690.3411999997</v>
      </c>
      <c r="H15" s="648">
        <f t="shared" si="0"/>
        <v>379640084.94309998</v>
      </c>
    </row>
    <row r="16" spans="1:8">
      <c r="A16" s="340">
        <v>9</v>
      </c>
      <c r="B16" s="339" t="s">
        <v>668</v>
      </c>
      <c r="C16" s="649">
        <v>17342.808799999999</v>
      </c>
      <c r="D16" s="649">
        <v>15615558.749199999</v>
      </c>
      <c r="E16" s="649">
        <v>109580843.1953</v>
      </c>
      <c r="F16" s="649">
        <v>318502225.00230002</v>
      </c>
      <c r="G16" s="649">
        <v>459804.53840000002</v>
      </c>
      <c r="H16" s="648">
        <f t="shared" si="0"/>
        <v>444175774.29400003</v>
      </c>
    </row>
    <row r="17" spans="1:8">
      <c r="A17" s="340">
        <v>10</v>
      </c>
      <c r="B17" s="343" t="s">
        <v>371</v>
      </c>
      <c r="C17" s="649">
        <v>8393264.0322999991</v>
      </c>
      <c r="D17" s="649">
        <v>4758178.9859172301</v>
      </c>
      <c r="E17" s="649">
        <v>11407396.4703</v>
      </c>
      <c r="F17" s="649">
        <v>24834082.986200001</v>
      </c>
      <c r="G17" s="649">
        <v>971.56330000000003</v>
      </c>
      <c r="H17" s="648">
        <f t="shared" si="0"/>
        <v>49393894.038017228</v>
      </c>
    </row>
    <row r="18" spans="1:8">
      <c r="A18" s="340">
        <v>11</v>
      </c>
      <c r="B18" s="339" t="s">
        <v>68</v>
      </c>
      <c r="C18" s="649">
        <v>0</v>
      </c>
      <c r="D18" s="649">
        <v>0</v>
      </c>
      <c r="E18" s="649">
        <v>0</v>
      </c>
      <c r="F18" s="649">
        <v>0</v>
      </c>
      <c r="G18" s="649">
        <v>985555.46</v>
      </c>
      <c r="H18" s="648">
        <f t="shared" si="0"/>
        <v>985555.46</v>
      </c>
    </row>
    <row r="19" spans="1:8">
      <c r="A19" s="340">
        <v>12</v>
      </c>
      <c r="B19" s="339" t="s">
        <v>69</v>
      </c>
      <c r="C19" s="649">
        <v>-1.1999999999999999E-3</v>
      </c>
      <c r="D19" s="649">
        <v>29930354.8158</v>
      </c>
      <c r="E19" s="649">
        <v>0</v>
      </c>
      <c r="F19" s="649">
        <v>0</v>
      </c>
      <c r="G19" s="649">
        <v>2.8999999999999998E-3</v>
      </c>
      <c r="H19" s="648">
        <f t="shared" si="0"/>
        <v>29930354.817499999</v>
      </c>
    </row>
    <row r="20" spans="1:8">
      <c r="A20" s="342">
        <v>13</v>
      </c>
      <c r="B20" s="341" t="s">
        <v>70</v>
      </c>
      <c r="C20" s="649">
        <v>0</v>
      </c>
      <c r="D20" s="649">
        <v>0</v>
      </c>
      <c r="E20" s="649">
        <v>0</v>
      </c>
      <c r="F20" s="649">
        <v>0</v>
      </c>
      <c r="G20" s="649">
        <v>0</v>
      </c>
      <c r="H20" s="648">
        <f t="shared" si="0"/>
        <v>0</v>
      </c>
    </row>
    <row r="21" spans="1:8">
      <c r="A21" s="340">
        <v>14</v>
      </c>
      <c r="B21" s="339" t="s">
        <v>357</v>
      </c>
      <c r="C21" s="649">
        <v>41286.924200000001</v>
      </c>
      <c r="D21" s="649">
        <v>116257452.1463</v>
      </c>
      <c r="E21" s="649">
        <v>64526020.810500003</v>
      </c>
      <c r="F21" s="649">
        <v>171783091.9183</v>
      </c>
      <c r="G21" s="649">
        <v>234626070.65459943</v>
      </c>
      <c r="H21" s="648">
        <f>SUM(C21:G21)</f>
        <v>587233922.45389938</v>
      </c>
    </row>
    <row r="22" spans="1:8">
      <c r="A22" s="338">
        <v>15</v>
      </c>
      <c r="B22" s="337" t="s">
        <v>66</v>
      </c>
      <c r="C22" s="648">
        <f>SUM(C18:C21)+SUM(C8:C16)</f>
        <v>372500599.66989994</v>
      </c>
      <c r="D22" s="648">
        <f t="shared" ref="D22:H22" si="1">SUM(D18:D21)+SUM(D8:D16)</f>
        <v>748442168.30360007</v>
      </c>
      <c r="E22" s="648">
        <f t="shared" si="1"/>
        <v>1089382699.9828</v>
      </c>
      <c r="F22" s="648">
        <f t="shared" si="1"/>
        <v>1579739559.0249999</v>
      </c>
      <c r="G22" s="648">
        <f t="shared" si="1"/>
        <v>243496022.19869944</v>
      </c>
      <c r="H22" s="648">
        <f t="shared" si="1"/>
        <v>4033561049.1799998</v>
      </c>
    </row>
    <row r="26" spans="1:8" ht="38.25">
      <c r="B26" s="311" t="s">
        <v>465</v>
      </c>
    </row>
  </sheetData>
  <mergeCells count="2">
    <mergeCell ref="A5:B7"/>
    <mergeCell ref="C5:H6"/>
  </mergeCells>
  <conditionalFormatting sqref="A5">
    <cfRule type="duplicateValues" dxfId="17" priority="1"/>
    <cfRule type="duplicateValues" dxfId="16" priority="2"/>
    <cfRule type="duplicateValues" dxfId="15" priority="3"/>
  </conditionalFormatting>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26"/>
  <sheetViews>
    <sheetView showGridLines="0" zoomScale="80" zoomScaleNormal="80" workbookViewId="0">
      <selection activeCell="H35" sqref="H35"/>
    </sheetView>
  </sheetViews>
  <sheetFormatPr defaultColWidth="9.140625" defaultRowHeight="12.75"/>
  <cols>
    <col min="1" max="1" width="11.85546875" style="306" bestFit="1" customWidth="1"/>
    <col min="2" max="2" width="86.85546875" style="304" customWidth="1"/>
    <col min="3" max="4" width="31.5703125" style="304" customWidth="1"/>
    <col min="5" max="5" width="16.42578125" style="304" bestFit="1" customWidth="1"/>
    <col min="6" max="6" width="14.140625" style="304" bestFit="1" customWidth="1"/>
    <col min="7" max="7" width="20" style="304" bestFit="1" customWidth="1"/>
    <col min="8" max="8" width="25.140625" style="304" bestFit="1" customWidth="1"/>
    <col min="9" max="16384" width="9.140625" style="304"/>
  </cols>
  <sheetData>
    <row r="1" spans="1:8" ht="13.5">
      <c r="A1" s="303" t="s">
        <v>97</v>
      </c>
      <c r="B1" s="229" t="str">
        <f>Info!C2</f>
        <v>სს "ბაზისბანკი"</v>
      </c>
      <c r="C1" s="355"/>
      <c r="D1" s="355"/>
      <c r="E1" s="355"/>
      <c r="F1" s="355"/>
      <c r="G1" s="355"/>
      <c r="H1" s="355"/>
    </row>
    <row r="2" spans="1:8">
      <c r="A2" s="303" t="s">
        <v>98</v>
      </c>
      <c r="B2" s="647">
        <f>'1. key ratios'!B2</f>
        <v>45747</v>
      </c>
      <c r="C2" s="355"/>
      <c r="D2" s="355"/>
      <c r="E2" s="355"/>
      <c r="F2" s="355"/>
      <c r="G2" s="355"/>
      <c r="H2" s="355"/>
    </row>
    <row r="3" spans="1:8">
      <c r="A3" s="305" t="s">
        <v>358</v>
      </c>
      <c r="B3" s="355"/>
      <c r="C3" s="355"/>
      <c r="D3" s="355"/>
      <c r="E3" s="355"/>
      <c r="F3" s="355"/>
      <c r="G3" s="355"/>
      <c r="H3" s="355"/>
    </row>
    <row r="4" spans="1:8">
      <c r="A4" s="356"/>
      <c r="B4" s="355"/>
      <c r="C4" s="354" t="s">
        <v>359</v>
      </c>
      <c r="D4" s="354" t="s">
        <v>360</v>
      </c>
      <c r="E4" s="354" t="s">
        <v>361</v>
      </c>
      <c r="F4" s="354" t="s">
        <v>362</v>
      </c>
      <c r="G4" s="354" t="s">
        <v>363</v>
      </c>
      <c r="H4" s="354" t="s">
        <v>364</v>
      </c>
    </row>
    <row r="5" spans="1:8" ht="33.950000000000003" customHeight="1">
      <c r="A5" s="757" t="s">
        <v>616</v>
      </c>
      <c r="B5" s="758"/>
      <c r="C5" s="771" t="s">
        <v>453</v>
      </c>
      <c r="D5" s="771"/>
      <c r="E5" s="771" t="s">
        <v>615</v>
      </c>
      <c r="F5" s="769" t="s">
        <v>614</v>
      </c>
      <c r="G5" s="769" t="s">
        <v>368</v>
      </c>
      <c r="H5" s="352" t="s">
        <v>613</v>
      </c>
    </row>
    <row r="6" spans="1:8" ht="25.5">
      <c r="A6" s="761"/>
      <c r="B6" s="762"/>
      <c r="C6" s="353" t="s">
        <v>369</v>
      </c>
      <c r="D6" s="353" t="s">
        <v>370</v>
      </c>
      <c r="E6" s="771"/>
      <c r="F6" s="770"/>
      <c r="G6" s="770"/>
      <c r="H6" s="352" t="s">
        <v>612</v>
      </c>
    </row>
    <row r="7" spans="1:8">
      <c r="A7" s="350">
        <v>1</v>
      </c>
      <c r="B7" s="339" t="s">
        <v>123</v>
      </c>
      <c r="C7" s="650">
        <v>0</v>
      </c>
      <c r="D7" s="650">
        <v>629205631.35409999</v>
      </c>
      <c r="E7" s="650">
        <v>331664.45600000001</v>
      </c>
      <c r="F7" s="650"/>
      <c r="G7" s="650">
        <v>0</v>
      </c>
      <c r="H7" s="651">
        <f t="shared" ref="H7:H20" si="0">C7+D7-E7-F7</f>
        <v>628873966.89810002</v>
      </c>
    </row>
    <row r="8" spans="1:8" ht="14.45" customHeight="1">
      <c r="A8" s="350">
        <v>2</v>
      </c>
      <c r="B8" s="339" t="s">
        <v>124</v>
      </c>
      <c r="C8" s="650">
        <v>0</v>
      </c>
      <c r="D8" s="650">
        <v>0</v>
      </c>
      <c r="E8" s="650">
        <v>0</v>
      </c>
      <c r="F8" s="650"/>
      <c r="G8" s="650">
        <v>0</v>
      </c>
      <c r="H8" s="651">
        <f t="shared" si="0"/>
        <v>0</v>
      </c>
    </row>
    <row r="9" spans="1:8">
      <c r="A9" s="350">
        <v>3</v>
      </c>
      <c r="B9" s="339" t="s">
        <v>125</v>
      </c>
      <c r="C9" s="650">
        <v>0</v>
      </c>
      <c r="D9" s="650">
        <v>1114819.9913000001</v>
      </c>
      <c r="E9" s="650">
        <v>1382.3767</v>
      </c>
      <c r="F9" s="650"/>
      <c r="G9" s="650">
        <v>0</v>
      </c>
      <c r="H9" s="651">
        <f t="shared" si="0"/>
        <v>1113437.6146000002</v>
      </c>
    </row>
    <row r="10" spans="1:8">
      <c r="A10" s="350">
        <v>4</v>
      </c>
      <c r="B10" s="339" t="s">
        <v>126</v>
      </c>
      <c r="C10" s="650">
        <v>0</v>
      </c>
      <c r="D10" s="650">
        <v>0</v>
      </c>
      <c r="E10" s="650">
        <v>0</v>
      </c>
      <c r="F10" s="650"/>
      <c r="G10" s="650">
        <v>0</v>
      </c>
      <c r="H10" s="651">
        <f t="shared" si="0"/>
        <v>0</v>
      </c>
    </row>
    <row r="11" spans="1:8">
      <c r="A11" s="350">
        <v>5</v>
      </c>
      <c r="B11" s="339" t="s">
        <v>667</v>
      </c>
      <c r="C11" s="650">
        <v>0</v>
      </c>
      <c r="D11" s="650">
        <v>0</v>
      </c>
      <c r="E11" s="650">
        <v>0</v>
      </c>
      <c r="F11" s="650"/>
      <c r="G11" s="650">
        <v>0</v>
      </c>
      <c r="H11" s="651">
        <f t="shared" si="0"/>
        <v>0</v>
      </c>
    </row>
    <row r="12" spans="1:8">
      <c r="A12" s="350">
        <v>6</v>
      </c>
      <c r="B12" s="339" t="s">
        <v>127</v>
      </c>
      <c r="C12" s="650">
        <v>0</v>
      </c>
      <c r="D12" s="650">
        <v>194591833.98760003</v>
      </c>
      <c r="E12" s="650">
        <v>148023.35279999999</v>
      </c>
      <c r="F12" s="650"/>
      <c r="G12" s="650">
        <v>0</v>
      </c>
      <c r="H12" s="651">
        <f t="shared" si="0"/>
        <v>194443810.63480002</v>
      </c>
    </row>
    <row r="13" spans="1:8">
      <c r="A13" s="350">
        <v>7</v>
      </c>
      <c r="B13" s="339" t="s">
        <v>71</v>
      </c>
      <c r="C13" s="650">
        <v>22619225.7432</v>
      </c>
      <c r="D13" s="650">
        <v>1756720536.9865</v>
      </c>
      <c r="E13" s="650">
        <v>12205336.5022096</v>
      </c>
      <c r="F13" s="650"/>
      <c r="G13" s="650">
        <v>5000</v>
      </c>
      <c r="H13" s="651">
        <f t="shared" si="0"/>
        <v>1767134426.2274904</v>
      </c>
    </row>
    <row r="14" spans="1:8">
      <c r="A14" s="350">
        <v>8</v>
      </c>
      <c r="B14" s="341" t="s">
        <v>72</v>
      </c>
      <c r="C14" s="650">
        <v>34996527.580009602</v>
      </c>
      <c r="D14" s="650">
        <v>358290446.51539898</v>
      </c>
      <c r="E14" s="650">
        <v>13646889.153176</v>
      </c>
      <c r="F14" s="650"/>
      <c r="G14" s="650">
        <v>2169399.6561540002</v>
      </c>
      <c r="H14" s="651">
        <f t="shared" si="0"/>
        <v>379640084.94223255</v>
      </c>
    </row>
    <row r="15" spans="1:8">
      <c r="A15" s="350">
        <v>9</v>
      </c>
      <c r="B15" s="339" t="s">
        <v>668</v>
      </c>
      <c r="C15" s="650">
        <v>23181705.9839992</v>
      </c>
      <c r="D15" s="650">
        <v>425532435.75052601</v>
      </c>
      <c r="E15" s="650">
        <v>4538367.4389002798</v>
      </c>
      <c r="F15" s="650"/>
      <c r="G15" s="650">
        <v>0</v>
      </c>
      <c r="H15" s="651">
        <f t="shared" si="0"/>
        <v>444175774.29562491</v>
      </c>
    </row>
    <row r="16" spans="1:8">
      <c r="A16" s="350">
        <v>10</v>
      </c>
      <c r="B16" s="343" t="s">
        <v>371</v>
      </c>
      <c r="C16" s="650">
        <v>61374503.131800003</v>
      </c>
      <c r="D16" s="650">
        <v>2825341.8810172202</v>
      </c>
      <c r="E16" s="650">
        <v>14805950.973280599</v>
      </c>
      <c r="F16" s="650"/>
      <c r="G16" s="650">
        <v>0</v>
      </c>
      <c r="H16" s="651">
        <f t="shared" si="0"/>
        <v>49393894.039536625</v>
      </c>
    </row>
    <row r="17" spans="1:8">
      <c r="A17" s="350">
        <v>11</v>
      </c>
      <c r="B17" s="339" t="s">
        <v>68</v>
      </c>
      <c r="C17" s="650">
        <v>0</v>
      </c>
      <c r="D17" s="650">
        <v>985555.46</v>
      </c>
      <c r="E17" s="650">
        <v>0</v>
      </c>
      <c r="F17" s="650"/>
      <c r="G17" s="650">
        <v>0</v>
      </c>
      <c r="H17" s="651">
        <f t="shared" si="0"/>
        <v>985555.46</v>
      </c>
    </row>
    <row r="18" spans="1:8">
      <c r="A18" s="350">
        <v>12</v>
      </c>
      <c r="B18" s="339" t="s">
        <v>69</v>
      </c>
      <c r="C18" s="650">
        <v>0</v>
      </c>
      <c r="D18" s="650">
        <v>30002869.121199999</v>
      </c>
      <c r="E18" s="650">
        <v>72514.303700000004</v>
      </c>
      <c r="F18" s="650"/>
      <c r="G18" s="650">
        <v>0</v>
      </c>
      <c r="H18" s="651">
        <f t="shared" si="0"/>
        <v>29930354.817499999</v>
      </c>
    </row>
    <row r="19" spans="1:8">
      <c r="A19" s="351">
        <v>13</v>
      </c>
      <c r="B19" s="341" t="s">
        <v>70</v>
      </c>
      <c r="C19" s="650">
        <v>0</v>
      </c>
      <c r="D19" s="650">
        <v>0</v>
      </c>
      <c r="E19" s="650">
        <v>0</v>
      </c>
      <c r="F19" s="650"/>
      <c r="G19" s="650">
        <v>0</v>
      </c>
      <c r="H19" s="651">
        <f t="shared" si="0"/>
        <v>0</v>
      </c>
    </row>
    <row r="20" spans="1:8">
      <c r="A20" s="350">
        <v>14</v>
      </c>
      <c r="B20" s="339" t="s">
        <v>357</v>
      </c>
      <c r="C20" s="650">
        <v>21102688.270691201</v>
      </c>
      <c r="D20" s="650">
        <v>605462694.48367298</v>
      </c>
      <c r="E20" s="650">
        <v>6729910.9976102496</v>
      </c>
      <c r="F20" s="650"/>
      <c r="G20" s="650">
        <v>0</v>
      </c>
      <c r="H20" s="651">
        <f t="shared" si="0"/>
        <v>619835471.75675392</v>
      </c>
    </row>
    <row r="21" spans="1:8" s="307" customFormat="1">
      <c r="A21" s="349">
        <v>15</v>
      </c>
      <c r="B21" s="348" t="s">
        <v>66</v>
      </c>
      <c r="C21" s="652">
        <f t="shared" ref="C21:H21" si="1">SUM(C7:C15)+SUM(C17:C20)</f>
        <v>101900147.57790001</v>
      </c>
      <c r="D21" s="652">
        <f t="shared" si="1"/>
        <v>4001906823.6502981</v>
      </c>
      <c r="E21" s="652">
        <f t="shared" si="1"/>
        <v>37674088.581096135</v>
      </c>
      <c r="F21" s="652">
        <f t="shared" si="1"/>
        <v>0</v>
      </c>
      <c r="G21" s="652">
        <f t="shared" si="1"/>
        <v>2174399.6561540002</v>
      </c>
      <c r="H21" s="651">
        <f t="shared" si="1"/>
        <v>4066132882.6471019</v>
      </c>
    </row>
    <row r="22" spans="1:8">
      <c r="A22" s="347">
        <v>16</v>
      </c>
      <c r="B22" s="346" t="s">
        <v>372</v>
      </c>
      <c r="C22" s="650">
        <v>100577660.72409999</v>
      </c>
      <c r="D22" s="650">
        <v>2912669974.4194999</v>
      </c>
      <c r="E22" s="650">
        <v>35686157.079999998</v>
      </c>
      <c r="F22" s="650"/>
      <c r="G22" s="650">
        <v>2174399.6561540002</v>
      </c>
      <c r="H22" s="651">
        <f>C22+D22-E22-F22</f>
        <v>2977561478.0636001</v>
      </c>
    </row>
    <row r="23" spans="1:8">
      <c r="A23" s="347">
        <v>17</v>
      </c>
      <c r="B23" s="346" t="s">
        <v>373</v>
      </c>
      <c r="C23" s="650">
        <v>0</v>
      </c>
      <c r="D23" s="650">
        <v>376711565.55000001</v>
      </c>
      <c r="E23" s="650">
        <v>360384.386</v>
      </c>
      <c r="F23" s="650"/>
      <c r="G23" s="650">
        <v>0</v>
      </c>
      <c r="H23" s="651">
        <f>C23+D23-E23-F23</f>
        <v>376351181.16400003</v>
      </c>
    </row>
    <row r="26" spans="1:8" ht="42.6" customHeight="1">
      <c r="B26" s="311" t="s">
        <v>465</v>
      </c>
    </row>
  </sheetData>
  <mergeCells count="5">
    <mergeCell ref="G5:G6"/>
    <mergeCell ref="A5:B6"/>
    <mergeCell ref="C5:D5"/>
    <mergeCell ref="E5:E6"/>
    <mergeCell ref="F5:F6"/>
  </mergeCells>
  <conditionalFormatting sqref="A5">
    <cfRule type="duplicateValues" dxfId="14" priority="1"/>
    <cfRule type="duplicateValues" dxfId="13" priority="2"/>
    <cfRule type="duplicateValues" dxfId="12" priority="3"/>
  </conditionalFormatting>
  <pageMargins left="0.7" right="0.7" top="0.75" bottom="0.75" header="0.3" footer="0.3"/>
  <pageSetup orientation="portrait" horizontalDpi="90" verticalDpi="9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36"/>
  <sheetViews>
    <sheetView showGridLines="0" zoomScale="80" zoomScaleNormal="80" workbookViewId="0">
      <selection activeCell="H46" sqref="H46"/>
    </sheetView>
  </sheetViews>
  <sheetFormatPr defaultColWidth="9.140625" defaultRowHeight="12.75"/>
  <cols>
    <col min="1" max="1" width="11" style="304" bestFit="1" customWidth="1"/>
    <col min="2" max="2" width="93.42578125" style="304" customWidth="1"/>
    <col min="3" max="4" width="35" style="304" customWidth="1"/>
    <col min="5" max="7" width="22" style="304" customWidth="1"/>
    <col min="8" max="8" width="42.140625" style="304" bestFit="1" customWidth="1"/>
    <col min="9" max="16384" width="9.140625" style="304"/>
  </cols>
  <sheetData>
    <row r="1" spans="1:8" ht="13.5">
      <c r="A1" s="303" t="s">
        <v>97</v>
      </c>
      <c r="B1" s="229" t="str">
        <f>Info!C2</f>
        <v>სს "ბაზისბანკი"</v>
      </c>
      <c r="C1" s="355"/>
      <c r="D1" s="355"/>
      <c r="E1" s="355"/>
      <c r="F1" s="355"/>
      <c r="G1" s="355"/>
      <c r="H1" s="355"/>
    </row>
    <row r="2" spans="1:8">
      <c r="A2" s="303" t="s">
        <v>98</v>
      </c>
      <c r="B2" s="647">
        <f>'1. key ratios'!B2</f>
        <v>45747</v>
      </c>
      <c r="C2" s="355"/>
      <c r="D2" s="355"/>
      <c r="E2" s="355"/>
      <c r="F2" s="355"/>
      <c r="G2" s="355"/>
      <c r="H2" s="355"/>
    </row>
    <row r="3" spans="1:8">
      <c r="A3" s="305" t="s">
        <v>374</v>
      </c>
      <c r="B3" s="355"/>
      <c r="C3" s="355"/>
      <c r="D3" s="355"/>
      <c r="E3" s="355"/>
      <c r="F3" s="355"/>
      <c r="G3" s="355"/>
      <c r="H3" s="355"/>
    </row>
    <row r="4" spans="1:8">
      <c r="A4" s="355"/>
      <c r="B4" s="355"/>
      <c r="C4" s="354" t="s">
        <v>359</v>
      </c>
      <c r="D4" s="354" t="s">
        <v>360</v>
      </c>
      <c r="E4" s="354" t="s">
        <v>361</v>
      </c>
      <c r="F4" s="354" t="s">
        <v>362</v>
      </c>
      <c r="G4" s="354" t="s">
        <v>363</v>
      </c>
      <c r="H4" s="354" t="s">
        <v>364</v>
      </c>
    </row>
    <row r="5" spans="1:8" ht="41.45" customHeight="1">
      <c r="A5" s="757" t="s">
        <v>618</v>
      </c>
      <c r="B5" s="758"/>
      <c r="C5" s="772" t="s">
        <v>453</v>
      </c>
      <c r="D5" s="773"/>
      <c r="E5" s="769" t="s">
        <v>615</v>
      </c>
      <c r="F5" s="769" t="s">
        <v>614</v>
      </c>
      <c r="G5" s="769" t="s">
        <v>368</v>
      </c>
      <c r="H5" s="352" t="s">
        <v>613</v>
      </c>
    </row>
    <row r="6" spans="1:8" ht="25.5">
      <c r="A6" s="761"/>
      <c r="B6" s="762"/>
      <c r="C6" s="353" t="s">
        <v>369</v>
      </c>
      <c r="D6" s="353" t="s">
        <v>370</v>
      </c>
      <c r="E6" s="770"/>
      <c r="F6" s="770"/>
      <c r="G6" s="770"/>
      <c r="H6" s="352" t="s">
        <v>612</v>
      </c>
    </row>
    <row r="7" spans="1:8">
      <c r="A7" s="345">
        <v>1</v>
      </c>
      <c r="B7" s="358" t="s">
        <v>375</v>
      </c>
      <c r="C7" s="650">
        <v>3030604.8807999999</v>
      </c>
      <c r="D7" s="650">
        <v>686560537.92729998</v>
      </c>
      <c r="E7" s="650">
        <v>1513648.37643226</v>
      </c>
      <c r="F7" s="650">
        <v>0</v>
      </c>
      <c r="G7" s="650">
        <v>308163.71121799998</v>
      </c>
      <c r="H7" s="651">
        <f t="shared" ref="H7:H34" si="0">C7+D7-E7-F7</f>
        <v>688077494.43166769</v>
      </c>
    </row>
    <row r="8" spans="1:8">
      <c r="A8" s="345">
        <v>2</v>
      </c>
      <c r="B8" s="358" t="s">
        <v>376</v>
      </c>
      <c r="C8" s="650">
        <v>4488929.9780000001</v>
      </c>
      <c r="D8" s="650">
        <v>381870223.20459998</v>
      </c>
      <c r="E8" s="650">
        <v>1782808.17037326</v>
      </c>
      <c r="F8" s="650">
        <v>0</v>
      </c>
      <c r="G8" s="650">
        <v>2381.6669999999999</v>
      </c>
      <c r="H8" s="651">
        <f t="shared" si="0"/>
        <v>384576345.0122267</v>
      </c>
    </row>
    <row r="9" spans="1:8">
      <c r="A9" s="345">
        <v>3</v>
      </c>
      <c r="B9" s="358" t="s">
        <v>617</v>
      </c>
      <c r="C9" s="650">
        <v>0</v>
      </c>
      <c r="D9" s="650">
        <v>102022.08349999999</v>
      </c>
      <c r="E9" s="650">
        <v>6.8375023125999999</v>
      </c>
      <c r="F9" s="650">
        <v>0</v>
      </c>
      <c r="G9" s="650">
        <v>0</v>
      </c>
      <c r="H9" s="651">
        <f t="shared" si="0"/>
        <v>102015.24599768739</v>
      </c>
    </row>
    <row r="10" spans="1:8">
      <c r="A10" s="345">
        <v>4</v>
      </c>
      <c r="B10" s="358" t="s">
        <v>377</v>
      </c>
      <c r="C10" s="650">
        <v>7332589.4949000003</v>
      </c>
      <c r="D10" s="650">
        <v>267168634.78400001</v>
      </c>
      <c r="E10" s="650">
        <v>2217583.2289725901</v>
      </c>
      <c r="F10" s="650">
        <v>0</v>
      </c>
      <c r="G10" s="650">
        <v>27052.955000000002</v>
      </c>
      <c r="H10" s="651">
        <f t="shared" si="0"/>
        <v>272283641.04992741</v>
      </c>
    </row>
    <row r="11" spans="1:8">
      <c r="A11" s="345">
        <v>5</v>
      </c>
      <c r="B11" s="358" t="s">
        <v>378</v>
      </c>
      <c r="C11" s="650">
        <v>7114973.9423000002</v>
      </c>
      <c r="D11" s="650">
        <v>227770400.72889999</v>
      </c>
      <c r="E11" s="650">
        <v>1160612.2072985601</v>
      </c>
      <c r="F11" s="650">
        <v>0</v>
      </c>
      <c r="G11" s="650">
        <v>0</v>
      </c>
      <c r="H11" s="651">
        <f t="shared" si="0"/>
        <v>233724762.46390143</v>
      </c>
    </row>
    <row r="12" spans="1:8">
      <c r="A12" s="345">
        <v>6</v>
      </c>
      <c r="B12" s="358" t="s">
        <v>379</v>
      </c>
      <c r="C12" s="650">
        <v>3364218.8749000002</v>
      </c>
      <c r="D12" s="650">
        <v>67121100.917799994</v>
      </c>
      <c r="E12" s="650">
        <v>1065423.1694934999</v>
      </c>
      <c r="F12" s="650">
        <v>0</v>
      </c>
      <c r="G12" s="650">
        <v>1395.133</v>
      </c>
      <c r="H12" s="651">
        <f t="shared" si="0"/>
        <v>69419896.623206496</v>
      </c>
    </row>
    <row r="13" spans="1:8">
      <c r="A13" s="345">
        <v>7</v>
      </c>
      <c r="B13" s="358" t="s">
        <v>380</v>
      </c>
      <c r="C13" s="650">
        <v>124180.7849</v>
      </c>
      <c r="D13" s="650">
        <v>86535239.666099995</v>
      </c>
      <c r="E13" s="650">
        <v>379913.18652684899</v>
      </c>
      <c r="F13" s="650">
        <v>0</v>
      </c>
      <c r="G13" s="650">
        <v>1330.3150000000001</v>
      </c>
      <c r="H13" s="651">
        <f t="shared" si="0"/>
        <v>86279507.26447314</v>
      </c>
    </row>
    <row r="14" spans="1:8">
      <c r="A14" s="345">
        <v>8</v>
      </c>
      <c r="B14" s="358" t="s">
        <v>381</v>
      </c>
      <c r="C14" s="650">
        <v>1785794.5725</v>
      </c>
      <c r="D14" s="650">
        <v>131072465.2115</v>
      </c>
      <c r="E14" s="650">
        <v>820514.54738633195</v>
      </c>
      <c r="F14" s="650">
        <v>0</v>
      </c>
      <c r="G14" s="650">
        <v>51294.103000000003</v>
      </c>
      <c r="H14" s="651">
        <f t="shared" si="0"/>
        <v>132037745.23661368</v>
      </c>
    </row>
    <row r="15" spans="1:8">
      <c r="A15" s="345">
        <v>9</v>
      </c>
      <c r="B15" s="358" t="s">
        <v>382</v>
      </c>
      <c r="C15" s="650">
        <v>613362.32949999999</v>
      </c>
      <c r="D15" s="650">
        <v>93858030.829899997</v>
      </c>
      <c r="E15" s="650">
        <v>699629.21409985295</v>
      </c>
      <c r="F15" s="650">
        <v>0</v>
      </c>
      <c r="G15" s="650">
        <v>0</v>
      </c>
      <c r="H15" s="651">
        <f t="shared" si="0"/>
        <v>93771763.945300147</v>
      </c>
    </row>
    <row r="16" spans="1:8">
      <c r="A16" s="345">
        <v>10</v>
      </c>
      <c r="B16" s="358" t="s">
        <v>383</v>
      </c>
      <c r="C16" s="650">
        <v>98722.127699999997</v>
      </c>
      <c r="D16" s="650">
        <v>27045377.123199999</v>
      </c>
      <c r="E16" s="650">
        <v>47866.725813030003</v>
      </c>
      <c r="F16" s="650">
        <v>0</v>
      </c>
      <c r="G16" s="650">
        <v>5000</v>
      </c>
      <c r="H16" s="651">
        <f t="shared" si="0"/>
        <v>27096232.525086969</v>
      </c>
    </row>
    <row r="17" spans="1:8">
      <c r="A17" s="345">
        <v>11</v>
      </c>
      <c r="B17" s="358" t="s">
        <v>384</v>
      </c>
      <c r="C17" s="650">
        <v>271525.85800000001</v>
      </c>
      <c r="D17" s="650">
        <v>6110671.4003999997</v>
      </c>
      <c r="E17" s="650">
        <v>103997.377890403</v>
      </c>
      <c r="F17" s="650">
        <v>0</v>
      </c>
      <c r="G17" s="650">
        <v>0</v>
      </c>
      <c r="H17" s="651">
        <f t="shared" si="0"/>
        <v>6278199.8805095963</v>
      </c>
    </row>
    <row r="18" spans="1:8">
      <c r="A18" s="345">
        <v>12</v>
      </c>
      <c r="B18" s="358" t="s">
        <v>385</v>
      </c>
      <c r="C18" s="650">
        <v>1012805.524</v>
      </c>
      <c r="D18" s="650">
        <v>70181533.818100095</v>
      </c>
      <c r="E18" s="650">
        <v>544043.44011434703</v>
      </c>
      <c r="F18" s="650">
        <v>0</v>
      </c>
      <c r="G18" s="650">
        <v>6207.08</v>
      </c>
      <c r="H18" s="651">
        <f t="shared" si="0"/>
        <v>70650295.90198575</v>
      </c>
    </row>
    <row r="19" spans="1:8">
      <c r="A19" s="345">
        <v>13</v>
      </c>
      <c r="B19" s="358" t="s">
        <v>386</v>
      </c>
      <c r="C19" s="650">
        <v>1799235.6947000001</v>
      </c>
      <c r="D19" s="650">
        <v>80579925.913200006</v>
      </c>
      <c r="E19" s="650">
        <v>495242.141476975</v>
      </c>
      <c r="F19" s="650">
        <v>0</v>
      </c>
      <c r="G19" s="650">
        <v>2948.4229999999998</v>
      </c>
      <c r="H19" s="651">
        <f t="shared" si="0"/>
        <v>81883919.466423035</v>
      </c>
    </row>
    <row r="20" spans="1:8">
      <c r="A20" s="345">
        <v>14</v>
      </c>
      <c r="B20" s="358" t="s">
        <v>387</v>
      </c>
      <c r="C20" s="650">
        <v>22068273.711599998</v>
      </c>
      <c r="D20" s="650">
        <v>185249103.82679999</v>
      </c>
      <c r="E20" s="650">
        <v>6405912.2915732302</v>
      </c>
      <c r="F20" s="650">
        <v>0</v>
      </c>
      <c r="G20" s="650">
        <v>27784.63</v>
      </c>
      <c r="H20" s="651">
        <f t="shared" si="0"/>
        <v>200911465.24682677</v>
      </c>
    </row>
    <row r="21" spans="1:8">
      <c r="A21" s="345">
        <v>15</v>
      </c>
      <c r="B21" s="358" t="s">
        <v>388</v>
      </c>
      <c r="C21" s="650">
        <v>1012295.0483</v>
      </c>
      <c r="D21" s="650">
        <v>62993758.323800102</v>
      </c>
      <c r="E21" s="650">
        <v>143848.14889784699</v>
      </c>
      <c r="F21" s="650">
        <v>0</v>
      </c>
      <c r="G21" s="650">
        <v>486.238</v>
      </c>
      <c r="H21" s="651">
        <f t="shared" si="0"/>
        <v>63862205.223202251</v>
      </c>
    </row>
    <row r="22" spans="1:8">
      <c r="A22" s="345">
        <v>16</v>
      </c>
      <c r="B22" s="358" t="s">
        <v>389</v>
      </c>
      <c r="C22" s="650">
        <v>0</v>
      </c>
      <c r="D22" s="650">
        <v>13320751.574999999</v>
      </c>
      <c r="E22" s="650">
        <v>150622.97790174501</v>
      </c>
      <c r="F22" s="650">
        <v>0</v>
      </c>
      <c r="G22" s="650">
        <v>300.87200000000001</v>
      </c>
      <c r="H22" s="651">
        <f t="shared" si="0"/>
        <v>13170128.597098254</v>
      </c>
    </row>
    <row r="23" spans="1:8">
      <c r="A23" s="345">
        <v>17</v>
      </c>
      <c r="B23" s="358" t="s">
        <v>390</v>
      </c>
      <c r="C23" s="650">
        <v>359490.90509999997</v>
      </c>
      <c r="D23" s="650">
        <v>56327006.0189</v>
      </c>
      <c r="E23" s="650">
        <v>419675.69309999997</v>
      </c>
      <c r="F23" s="650">
        <v>0</v>
      </c>
      <c r="G23" s="650">
        <v>0</v>
      </c>
      <c r="H23" s="651">
        <f t="shared" si="0"/>
        <v>56266821.230900005</v>
      </c>
    </row>
    <row r="24" spans="1:8">
      <c r="A24" s="345">
        <v>18</v>
      </c>
      <c r="B24" s="358" t="s">
        <v>391</v>
      </c>
      <c r="C24" s="650">
        <v>1029745.4415</v>
      </c>
      <c r="D24" s="650">
        <v>248139288.91429999</v>
      </c>
      <c r="E24" s="650">
        <v>1059928.01411549</v>
      </c>
      <c r="F24" s="650">
        <v>0</v>
      </c>
      <c r="G24" s="650">
        <v>27137.114000000001</v>
      </c>
      <c r="H24" s="651">
        <f t="shared" si="0"/>
        <v>248109106.34168452</v>
      </c>
    </row>
    <row r="25" spans="1:8">
      <c r="A25" s="345">
        <v>19</v>
      </c>
      <c r="B25" s="358" t="s">
        <v>392</v>
      </c>
      <c r="C25" s="650">
        <v>0</v>
      </c>
      <c r="D25" s="650">
        <v>9147565.8373999894</v>
      </c>
      <c r="E25" s="650">
        <v>41075.0418992099</v>
      </c>
      <c r="F25" s="650">
        <v>0</v>
      </c>
      <c r="G25" s="650">
        <v>0</v>
      </c>
      <c r="H25" s="651">
        <f t="shared" si="0"/>
        <v>9106490.7955007795</v>
      </c>
    </row>
    <row r="26" spans="1:8">
      <c r="A26" s="345">
        <v>20</v>
      </c>
      <c r="B26" s="358" t="s">
        <v>393</v>
      </c>
      <c r="C26" s="650">
        <v>2085830.2079</v>
      </c>
      <c r="D26" s="650">
        <v>151338108.5451</v>
      </c>
      <c r="E26" s="650">
        <v>976530.69857196696</v>
      </c>
      <c r="F26" s="650">
        <v>0</v>
      </c>
      <c r="G26" s="650">
        <v>14907.683999999999</v>
      </c>
      <c r="H26" s="651">
        <f t="shared" si="0"/>
        <v>152447408.05442801</v>
      </c>
    </row>
    <row r="27" spans="1:8">
      <c r="A27" s="345">
        <v>21</v>
      </c>
      <c r="B27" s="358" t="s">
        <v>394</v>
      </c>
      <c r="C27" s="650">
        <v>690013.26</v>
      </c>
      <c r="D27" s="650">
        <v>38729899.604199998</v>
      </c>
      <c r="E27" s="650">
        <v>208954.07680350001</v>
      </c>
      <c r="F27" s="650">
        <v>0</v>
      </c>
      <c r="G27" s="650">
        <v>0</v>
      </c>
      <c r="H27" s="651">
        <f t="shared" si="0"/>
        <v>39210958.787396498</v>
      </c>
    </row>
    <row r="28" spans="1:8">
      <c r="A28" s="345">
        <v>22</v>
      </c>
      <c r="B28" s="358" t="s">
        <v>395</v>
      </c>
      <c r="C28" s="650">
        <v>302513.41149999999</v>
      </c>
      <c r="D28" s="650">
        <v>5085241.4559000004</v>
      </c>
      <c r="E28" s="650">
        <v>75532.738566429194</v>
      </c>
      <c r="F28" s="650">
        <v>0</v>
      </c>
      <c r="G28" s="650">
        <v>8426.6419999999998</v>
      </c>
      <c r="H28" s="651">
        <f t="shared" si="0"/>
        <v>5312222.1288335714</v>
      </c>
    </row>
    <row r="29" spans="1:8">
      <c r="A29" s="345">
        <v>23</v>
      </c>
      <c r="B29" s="358" t="s">
        <v>396</v>
      </c>
      <c r="C29" s="650">
        <v>9174475.1503999997</v>
      </c>
      <c r="D29" s="650">
        <v>349016852.47130001</v>
      </c>
      <c r="E29" s="650">
        <v>3819954.61036728</v>
      </c>
      <c r="F29" s="650">
        <v>0</v>
      </c>
      <c r="G29" s="650">
        <v>417955.59399999998</v>
      </c>
      <c r="H29" s="651">
        <f t="shared" si="0"/>
        <v>354371373.01133269</v>
      </c>
    </row>
    <row r="30" spans="1:8">
      <c r="A30" s="345">
        <v>24</v>
      </c>
      <c r="B30" s="358" t="s">
        <v>397</v>
      </c>
      <c r="C30" s="650">
        <v>4892956.3651999999</v>
      </c>
      <c r="D30" s="650">
        <v>154719590.83149999</v>
      </c>
      <c r="E30" s="650">
        <v>2041564.08339392</v>
      </c>
      <c r="F30" s="650">
        <v>0</v>
      </c>
      <c r="G30" s="650">
        <v>0</v>
      </c>
      <c r="H30" s="651">
        <f t="shared" si="0"/>
        <v>157570983.11330608</v>
      </c>
    </row>
    <row r="31" spans="1:8">
      <c r="A31" s="345">
        <v>25</v>
      </c>
      <c r="B31" s="358" t="s">
        <v>398</v>
      </c>
      <c r="C31" s="650">
        <v>13313124.4443</v>
      </c>
      <c r="D31" s="650">
        <v>225124069.76440099</v>
      </c>
      <c r="E31" s="650">
        <v>4823195.07688428</v>
      </c>
      <c r="F31" s="650">
        <v>0</v>
      </c>
      <c r="G31" s="650">
        <v>252486.08199999999</v>
      </c>
      <c r="H31" s="651">
        <f t="shared" si="0"/>
        <v>233613999.13181672</v>
      </c>
    </row>
    <row r="32" spans="1:8">
      <c r="A32" s="345">
        <v>26</v>
      </c>
      <c r="B32" s="358" t="s">
        <v>399</v>
      </c>
      <c r="C32" s="650">
        <v>14611998.7161</v>
      </c>
      <c r="D32" s="650">
        <v>136427786.26889801</v>
      </c>
      <c r="E32" s="650">
        <v>5343229.0153410798</v>
      </c>
      <c r="F32" s="650">
        <v>0</v>
      </c>
      <c r="G32" s="650">
        <v>1019141.4129359999</v>
      </c>
      <c r="H32" s="651">
        <f t="shared" si="0"/>
        <v>145696555.96965694</v>
      </c>
    </row>
    <row r="33" spans="1:8">
      <c r="A33" s="345">
        <v>27</v>
      </c>
      <c r="B33" s="345" t="s">
        <v>88</v>
      </c>
      <c r="C33" s="650">
        <v>1322486.8537999999</v>
      </c>
      <c r="D33" s="650">
        <v>240311636.17419818</v>
      </c>
      <c r="E33" s="650">
        <v>1332777.4902999999</v>
      </c>
      <c r="F33" s="650">
        <v>0</v>
      </c>
      <c r="G33" s="650">
        <v>0</v>
      </c>
      <c r="H33" s="651">
        <f t="shared" si="0"/>
        <v>240301345.53769818</v>
      </c>
    </row>
    <row r="34" spans="1:8">
      <c r="A34" s="345">
        <v>28</v>
      </c>
      <c r="B34" s="348" t="s">
        <v>66</v>
      </c>
      <c r="C34" s="652">
        <f>SUM(C7:C33)</f>
        <v>101900147.57789999</v>
      </c>
      <c r="D34" s="652">
        <f>SUM(D7:D33)</f>
        <v>4001906823.2201967</v>
      </c>
      <c r="E34" s="652">
        <f>SUM(E7:E33)</f>
        <v>37674088.581096254</v>
      </c>
      <c r="F34" s="652">
        <f>SUM(F7:F33)</f>
        <v>0</v>
      </c>
      <c r="G34" s="652">
        <f>SUM(G7:G33)</f>
        <v>2174399.6561540002</v>
      </c>
      <c r="H34" s="651">
        <f t="shared" si="0"/>
        <v>4066132882.2170005</v>
      </c>
    </row>
    <row r="36" spans="1:8">
      <c r="B36" s="308"/>
    </row>
  </sheetData>
  <mergeCells count="5">
    <mergeCell ref="G5:G6"/>
    <mergeCell ref="A5:B6"/>
    <mergeCell ref="C5:D5"/>
    <mergeCell ref="E5:E6"/>
    <mergeCell ref="F5:F6"/>
  </mergeCells>
  <conditionalFormatting sqref="A5">
    <cfRule type="duplicateValues" dxfId="11" priority="1"/>
    <cfRule type="duplicateValues" dxfId="10" priority="2"/>
    <cfRule type="duplicateValues" dxfId="9" priority="3"/>
  </conditionalFormatting>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D15"/>
  <sheetViews>
    <sheetView showGridLines="0" zoomScale="80" zoomScaleNormal="80" workbookViewId="0">
      <selection activeCell="D46" sqref="D46"/>
    </sheetView>
  </sheetViews>
  <sheetFormatPr defaultColWidth="9.140625" defaultRowHeight="12.75"/>
  <cols>
    <col min="1" max="1" width="11.85546875" style="304" bestFit="1" customWidth="1"/>
    <col min="2" max="2" width="108" style="304" bestFit="1" customWidth="1"/>
    <col min="3" max="3" width="35.5703125" style="304" customWidth="1"/>
    <col min="4" max="4" width="38.42578125" style="304" customWidth="1"/>
    <col min="5" max="16384" width="9.140625" style="304"/>
  </cols>
  <sheetData>
    <row r="1" spans="1:4" ht="13.5">
      <c r="A1" s="303" t="s">
        <v>97</v>
      </c>
      <c r="B1" s="229" t="str">
        <f>Info!C2</f>
        <v>სს "ბაზისბანკი"</v>
      </c>
    </row>
    <row r="2" spans="1:4">
      <c r="A2" s="303" t="s">
        <v>98</v>
      </c>
      <c r="B2" s="647">
        <f>'1. key ratios'!B2</f>
        <v>45747</v>
      </c>
    </row>
    <row r="3" spans="1:4">
      <c r="A3" s="305" t="s">
        <v>400</v>
      </c>
    </row>
    <row r="5" spans="1:4">
      <c r="A5" s="774" t="s">
        <v>629</v>
      </c>
      <c r="B5" s="774"/>
      <c r="C5" s="366" t="s">
        <v>419</v>
      </c>
      <c r="D5" s="366" t="s">
        <v>628</v>
      </c>
    </row>
    <row r="6" spans="1:4">
      <c r="A6" s="365">
        <v>1</v>
      </c>
      <c r="B6" s="359" t="s">
        <v>627</v>
      </c>
      <c r="C6" s="653">
        <v>34976369.683744296</v>
      </c>
      <c r="D6" s="653">
        <v>318038.80793376942</v>
      </c>
    </row>
    <row r="7" spans="1:4">
      <c r="A7" s="362">
        <v>2</v>
      </c>
      <c r="B7" s="359" t="s">
        <v>626</v>
      </c>
      <c r="C7" s="653">
        <f>SUM(C8:C9)</f>
        <v>5518647.3736108961</v>
      </c>
      <c r="D7" s="653">
        <f>SUM(D8:D9)</f>
        <v>1027.0531744651471</v>
      </c>
    </row>
    <row r="8" spans="1:4">
      <c r="A8" s="364">
        <v>2.1</v>
      </c>
      <c r="B8" s="363" t="s">
        <v>625</v>
      </c>
      <c r="C8" s="653">
        <v>3193630.4346796051</v>
      </c>
      <c r="D8" s="653">
        <v>1027.0531744651471</v>
      </c>
    </row>
    <row r="9" spans="1:4">
      <c r="A9" s="364">
        <v>2.2000000000000002</v>
      </c>
      <c r="B9" s="363" t="s">
        <v>624</v>
      </c>
      <c r="C9" s="653">
        <v>2325016.938931291</v>
      </c>
      <c r="D9" s="653">
        <v>0</v>
      </c>
    </row>
    <row r="10" spans="1:4">
      <c r="A10" s="365">
        <v>3</v>
      </c>
      <c r="B10" s="359" t="s">
        <v>623</v>
      </c>
      <c r="C10" s="653">
        <f>SUM(C11:C13)</f>
        <v>5465489.0980266826</v>
      </c>
      <c r="D10" s="653">
        <f>SUM(D11:D13)</f>
        <v>24882.433012075278</v>
      </c>
    </row>
    <row r="11" spans="1:4">
      <c r="A11" s="364">
        <v>3.1</v>
      </c>
      <c r="B11" s="363" t="s">
        <v>401</v>
      </c>
      <c r="C11" s="653">
        <v>2174399.6561540007</v>
      </c>
      <c r="D11" s="653">
        <v>0</v>
      </c>
    </row>
    <row r="12" spans="1:4">
      <c r="A12" s="364">
        <v>3.2</v>
      </c>
      <c r="B12" s="363" t="s">
        <v>622</v>
      </c>
      <c r="C12" s="653">
        <v>2634344.6975286487</v>
      </c>
      <c r="D12" s="653">
        <v>24882.433012075278</v>
      </c>
    </row>
    <row r="13" spans="1:4">
      <c r="A13" s="364">
        <v>3.3</v>
      </c>
      <c r="B13" s="363" t="s">
        <v>621</v>
      </c>
      <c r="C13" s="653">
        <v>656744.74434403295</v>
      </c>
      <c r="D13" s="653">
        <v>0</v>
      </c>
    </row>
    <row r="14" spans="1:4">
      <c r="A14" s="362">
        <v>4</v>
      </c>
      <c r="B14" s="361" t="s">
        <v>620</v>
      </c>
      <c r="C14" s="653">
        <v>656629.12067148497</v>
      </c>
      <c r="D14" s="653">
        <v>0</v>
      </c>
    </row>
    <row r="15" spans="1:4">
      <c r="A15" s="360">
        <v>5</v>
      </c>
      <c r="B15" s="359" t="s">
        <v>619</v>
      </c>
      <c r="C15" s="654">
        <f>C6+C7-C10+C14</f>
        <v>35686157.079999998</v>
      </c>
      <c r="D15" s="654">
        <f>D6+D7-D10+D14</f>
        <v>294183.4280961593</v>
      </c>
    </row>
  </sheetData>
  <mergeCells count="1">
    <mergeCell ref="A5:B5"/>
  </mergeCells>
  <pageMargins left="0.7" right="0.7" top="0.75" bottom="0.75" header="0.3" footer="0.3"/>
  <pageSetup orientation="portrait" horizontalDpi="4294967292"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D23"/>
  <sheetViews>
    <sheetView showGridLines="0" zoomScale="80" zoomScaleNormal="80" workbookViewId="0">
      <selection activeCell="D14" sqref="D14"/>
    </sheetView>
  </sheetViews>
  <sheetFormatPr defaultColWidth="9.140625" defaultRowHeight="12.75"/>
  <cols>
    <col min="1" max="1" width="11.85546875" style="355" bestFit="1" customWidth="1"/>
    <col min="2" max="2" width="128.85546875" style="355" bestFit="1" customWidth="1"/>
    <col min="3" max="3" width="37" style="355" customWidth="1"/>
    <col min="4" max="4" width="50.5703125" style="355" customWidth="1"/>
    <col min="5" max="16384" width="9.140625" style="355"/>
  </cols>
  <sheetData>
    <row r="1" spans="1:4" ht="13.5">
      <c r="A1" s="303" t="s">
        <v>97</v>
      </c>
      <c r="B1" s="229" t="str">
        <f>Info!C2</f>
        <v>სს "ბაზისბანკი"</v>
      </c>
    </row>
    <row r="2" spans="1:4">
      <c r="A2" s="303" t="s">
        <v>98</v>
      </c>
      <c r="B2" s="647">
        <f>'1. key ratios'!B2</f>
        <v>45747</v>
      </c>
    </row>
    <row r="3" spans="1:4">
      <c r="A3" s="305" t="s">
        <v>402</v>
      </c>
    </row>
    <row r="4" spans="1:4">
      <c r="A4" s="305"/>
    </row>
    <row r="5" spans="1:4" ht="15" customHeight="1">
      <c r="A5" s="775" t="s">
        <v>403</v>
      </c>
      <c r="B5" s="776"/>
      <c r="C5" s="779" t="s">
        <v>404</v>
      </c>
      <c r="D5" s="779" t="s">
        <v>405</v>
      </c>
    </row>
    <row r="6" spans="1:4">
      <c r="A6" s="777"/>
      <c r="B6" s="778"/>
      <c r="C6" s="779"/>
      <c r="D6" s="779"/>
    </row>
    <row r="7" spans="1:4">
      <c r="A7" s="348">
        <v>1</v>
      </c>
      <c r="B7" s="348" t="s">
        <v>406</v>
      </c>
      <c r="C7" s="650">
        <v>92947701.357600003</v>
      </c>
      <c r="D7" s="655"/>
    </row>
    <row r="8" spans="1:4">
      <c r="A8" s="345">
        <v>2</v>
      </c>
      <c r="B8" s="345" t="s">
        <v>407</v>
      </c>
      <c r="C8" s="650">
        <v>20467350.214399997</v>
      </c>
      <c r="D8" s="655"/>
    </row>
    <row r="9" spans="1:4">
      <c r="A9" s="345">
        <v>3</v>
      </c>
      <c r="B9" s="369" t="s">
        <v>408</v>
      </c>
      <c r="C9" s="650">
        <v>275146.76612975536</v>
      </c>
      <c r="D9" s="655"/>
    </row>
    <row r="10" spans="1:4">
      <c r="A10" s="345">
        <v>4</v>
      </c>
      <c r="B10" s="345" t="s">
        <v>409</v>
      </c>
      <c r="C10" s="650">
        <f>SUM(C11:C17)</f>
        <v>13112537.623729764</v>
      </c>
      <c r="D10" s="655"/>
    </row>
    <row r="11" spans="1:4">
      <c r="A11" s="345">
        <v>5</v>
      </c>
      <c r="B11" s="368" t="s">
        <v>630</v>
      </c>
      <c r="C11" s="650">
        <v>1990097.8422000001</v>
      </c>
      <c r="D11" s="655"/>
    </row>
    <row r="12" spans="1:4">
      <c r="A12" s="345">
        <v>6</v>
      </c>
      <c r="B12" s="368" t="s">
        <v>410</v>
      </c>
      <c r="C12" s="650">
        <v>7850676.3802297572</v>
      </c>
      <c r="D12" s="655"/>
    </row>
    <row r="13" spans="1:4">
      <c r="A13" s="345">
        <v>7</v>
      </c>
      <c r="B13" s="368" t="s">
        <v>413</v>
      </c>
      <c r="C13" s="650">
        <v>2174399.6561540002</v>
      </c>
      <c r="D13" s="655"/>
    </row>
    <row r="14" spans="1:4">
      <c r="A14" s="345">
        <v>8</v>
      </c>
      <c r="B14" s="368" t="s">
        <v>411</v>
      </c>
      <c r="C14" s="650">
        <v>1000946.3337000001</v>
      </c>
      <c r="D14" s="650">
        <v>0</v>
      </c>
    </row>
    <row r="15" spans="1:4">
      <c r="A15" s="345">
        <v>9</v>
      </c>
      <c r="B15" s="368" t="s">
        <v>412</v>
      </c>
      <c r="C15" s="650">
        <v>0</v>
      </c>
      <c r="D15" s="650">
        <v>0</v>
      </c>
    </row>
    <row r="16" spans="1:4">
      <c r="A16" s="345">
        <v>10</v>
      </c>
      <c r="B16" s="368" t="s">
        <v>414</v>
      </c>
      <c r="C16" s="650">
        <v>0</v>
      </c>
      <c r="D16" s="650">
        <v>0</v>
      </c>
    </row>
    <row r="17" spans="1:4" ht="25.5">
      <c r="A17" s="345">
        <v>11</v>
      </c>
      <c r="B17" s="368" t="s">
        <v>415</v>
      </c>
      <c r="C17" s="650">
        <v>96417.411446005106</v>
      </c>
      <c r="D17" s="655"/>
    </row>
    <row r="18" spans="1:4">
      <c r="A18" s="348">
        <v>12</v>
      </c>
      <c r="B18" s="367" t="s">
        <v>416</v>
      </c>
      <c r="C18" s="652">
        <f>C7+C8+C9-C10</f>
        <v>100577660.71439999</v>
      </c>
      <c r="D18" s="655"/>
    </row>
    <row r="21" spans="1:4">
      <c r="B21" s="303"/>
    </row>
    <row r="22" spans="1:4">
      <c r="B22" s="303"/>
    </row>
    <row r="23" spans="1:4">
      <c r="B23" s="305"/>
    </row>
  </sheetData>
  <mergeCells count="3">
    <mergeCell ref="A5:B6"/>
    <mergeCell ref="C5:C6"/>
    <mergeCell ref="D5:D6"/>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AB28"/>
  <sheetViews>
    <sheetView showGridLines="0" zoomScale="80" zoomScaleNormal="80" workbookViewId="0">
      <selection activeCell="C8" sqref="C8"/>
    </sheetView>
  </sheetViews>
  <sheetFormatPr defaultColWidth="9.140625" defaultRowHeight="12.75"/>
  <cols>
    <col min="1" max="1" width="11.85546875" style="355" bestFit="1" customWidth="1"/>
    <col min="2" max="2" width="63.85546875" style="355" customWidth="1"/>
    <col min="3" max="3" width="17.85546875" style="355" customWidth="1"/>
    <col min="4" max="18" width="22.140625" style="355" customWidth="1"/>
    <col min="19" max="19" width="23.140625" style="355" bestFit="1" customWidth="1"/>
    <col min="20" max="26" width="22.140625" style="355" customWidth="1"/>
    <col min="27" max="27" width="23.140625" style="355" bestFit="1" customWidth="1"/>
    <col min="28" max="28" width="20" style="355" customWidth="1"/>
    <col min="29" max="16384" width="9.140625" style="355"/>
  </cols>
  <sheetData>
    <row r="1" spans="1:28" ht="13.5">
      <c r="A1" s="303" t="s">
        <v>97</v>
      </c>
      <c r="B1" s="229" t="str">
        <f>Info!C2</f>
        <v>სს "ბაზისბანკი"</v>
      </c>
    </row>
    <row r="2" spans="1:28">
      <c r="A2" s="303" t="s">
        <v>98</v>
      </c>
      <c r="B2" s="647">
        <f>'1. key ratios'!B2</f>
        <v>45747</v>
      </c>
      <c r="C2" s="356"/>
    </row>
    <row r="3" spans="1:28">
      <c r="A3" s="305" t="s">
        <v>417</v>
      </c>
    </row>
    <row r="5" spans="1:28" ht="15" customHeight="1">
      <c r="A5" s="780" t="s">
        <v>643</v>
      </c>
      <c r="B5" s="781"/>
      <c r="C5" s="772" t="s">
        <v>642</v>
      </c>
      <c r="D5" s="786"/>
      <c r="E5" s="786"/>
      <c r="F5" s="786"/>
      <c r="G5" s="786"/>
      <c r="H5" s="786"/>
      <c r="I5" s="786"/>
      <c r="J5" s="786"/>
      <c r="K5" s="786"/>
      <c r="L5" s="786"/>
      <c r="M5" s="786"/>
      <c r="N5" s="786"/>
      <c r="O5" s="786"/>
      <c r="P5" s="786"/>
      <c r="Q5" s="786"/>
      <c r="R5" s="786"/>
      <c r="S5" s="786"/>
      <c r="T5" s="379"/>
      <c r="U5" s="379"/>
      <c r="V5" s="379"/>
      <c r="W5" s="379"/>
      <c r="X5" s="379"/>
      <c r="Y5" s="379"/>
      <c r="Z5" s="379"/>
      <c r="AA5" s="378"/>
      <c r="AB5" s="371"/>
    </row>
    <row r="6" spans="1:28">
      <c r="A6" s="782"/>
      <c r="B6" s="783"/>
      <c r="C6" s="787" t="s">
        <v>66</v>
      </c>
      <c r="D6" s="789" t="s">
        <v>641</v>
      </c>
      <c r="E6" s="789"/>
      <c r="F6" s="789"/>
      <c r="G6" s="789"/>
      <c r="H6" s="790" t="s">
        <v>640</v>
      </c>
      <c r="I6" s="791"/>
      <c r="J6" s="791"/>
      <c r="K6" s="792"/>
      <c r="L6" s="376"/>
      <c r="M6" s="793" t="s">
        <v>639</v>
      </c>
      <c r="N6" s="793"/>
      <c r="O6" s="793"/>
      <c r="P6" s="793"/>
      <c r="Q6" s="793"/>
      <c r="R6" s="793"/>
      <c r="S6" s="770"/>
      <c r="T6" s="377"/>
      <c r="U6" s="773" t="s">
        <v>638</v>
      </c>
      <c r="V6" s="773"/>
      <c r="W6" s="773"/>
      <c r="X6" s="773"/>
      <c r="Y6" s="773"/>
      <c r="Z6" s="773"/>
      <c r="AA6" s="771"/>
      <c r="AB6" s="376"/>
    </row>
    <row r="7" spans="1:28" ht="25.5">
      <c r="A7" s="784"/>
      <c r="B7" s="785"/>
      <c r="C7" s="788"/>
      <c r="D7" s="375"/>
      <c r="E7" s="352" t="s">
        <v>418</v>
      </c>
      <c r="F7" s="352" t="s">
        <v>636</v>
      </c>
      <c r="G7" s="352" t="s">
        <v>637</v>
      </c>
      <c r="H7" s="374"/>
      <c r="I7" s="352" t="s">
        <v>418</v>
      </c>
      <c r="J7" s="352" t="s">
        <v>636</v>
      </c>
      <c r="K7" s="352" t="s">
        <v>637</v>
      </c>
      <c r="L7" s="373"/>
      <c r="M7" s="352" t="s">
        <v>418</v>
      </c>
      <c r="N7" s="352" t="s">
        <v>636</v>
      </c>
      <c r="O7" s="352" t="s">
        <v>635</v>
      </c>
      <c r="P7" s="352" t="s">
        <v>634</v>
      </c>
      <c r="Q7" s="352" t="s">
        <v>633</v>
      </c>
      <c r="R7" s="352" t="s">
        <v>632</v>
      </c>
      <c r="S7" s="352" t="s">
        <v>631</v>
      </c>
      <c r="T7" s="372"/>
      <c r="U7" s="352" t="s">
        <v>418</v>
      </c>
      <c r="V7" s="352" t="s">
        <v>636</v>
      </c>
      <c r="W7" s="352" t="s">
        <v>635</v>
      </c>
      <c r="X7" s="352" t="s">
        <v>634</v>
      </c>
      <c r="Y7" s="352" t="s">
        <v>633</v>
      </c>
      <c r="Z7" s="352" t="s">
        <v>632</v>
      </c>
      <c r="AA7" s="352" t="s">
        <v>631</v>
      </c>
      <c r="AB7" s="371"/>
    </row>
    <row r="8" spans="1:28">
      <c r="A8" s="370">
        <v>1</v>
      </c>
      <c r="B8" s="348" t="s">
        <v>419</v>
      </c>
      <c r="C8" s="652">
        <v>3013247634.0176001</v>
      </c>
      <c r="D8" s="650">
        <v>2762098867.9479003</v>
      </c>
      <c r="E8" s="650">
        <v>46977693.540300034</v>
      </c>
      <c r="F8" s="650">
        <v>11074078.765999999</v>
      </c>
      <c r="G8" s="650">
        <v>0</v>
      </c>
      <c r="H8" s="650">
        <v>150571105.35529992</v>
      </c>
      <c r="I8" s="650">
        <v>10220118.718399996</v>
      </c>
      <c r="J8" s="650">
        <v>37887722.844899997</v>
      </c>
      <c r="K8" s="650">
        <v>0</v>
      </c>
      <c r="L8" s="650">
        <v>100577660.71440002</v>
      </c>
      <c r="M8" s="650">
        <v>4619696.0308999959</v>
      </c>
      <c r="N8" s="650">
        <v>14454377.9833</v>
      </c>
      <c r="O8" s="650">
        <v>15716160.478899993</v>
      </c>
      <c r="P8" s="650">
        <v>16249742.672700003</v>
      </c>
      <c r="Q8" s="650">
        <v>14737661.273999995</v>
      </c>
      <c r="R8" s="650">
        <v>11715655.936200004</v>
      </c>
      <c r="S8" s="650">
        <v>134456.55309999999</v>
      </c>
      <c r="T8" s="650">
        <v>0</v>
      </c>
      <c r="U8" s="650">
        <v>0</v>
      </c>
      <c r="V8" s="650">
        <v>0</v>
      </c>
      <c r="W8" s="650">
        <v>0</v>
      </c>
      <c r="X8" s="650">
        <v>0</v>
      </c>
      <c r="Y8" s="650">
        <v>0</v>
      </c>
      <c r="Z8" s="650">
        <v>0</v>
      </c>
      <c r="AA8" s="650">
        <v>0</v>
      </c>
    </row>
    <row r="9" spans="1:28">
      <c r="A9" s="345">
        <v>1.1000000000000001</v>
      </c>
      <c r="B9" s="362" t="s">
        <v>420</v>
      </c>
      <c r="C9" s="656">
        <v>0</v>
      </c>
      <c r="D9" s="650">
        <v>0</v>
      </c>
      <c r="E9" s="650">
        <v>0</v>
      </c>
      <c r="F9" s="650">
        <v>0</v>
      </c>
      <c r="G9" s="650">
        <v>0</v>
      </c>
      <c r="H9" s="650">
        <v>0</v>
      </c>
      <c r="I9" s="650">
        <v>0</v>
      </c>
      <c r="J9" s="650">
        <v>0</v>
      </c>
      <c r="K9" s="650">
        <v>0</v>
      </c>
      <c r="L9" s="650">
        <v>0</v>
      </c>
      <c r="M9" s="650">
        <v>0</v>
      </c>
      <c r="N9" s="650">
        <v>0</v>
      </c>
      <c r="O9" s="650">
        <v>0</v>
      </c>
      <c r="P9" s="650">
        <v>0</v>
      </c>
      <c r="Q9" s="650">
        <v>0</v>
      </c>
      <c r="R9" s="650">
        <v>0</v>
      </c>
      <c r="S9" s="650">
        <v>0</v>
      </c>
      <c r="T9" s="650">
        <v>0</v>
      </c>
      <c r="U9" s="650">
        <v>0</v>
      </c>
      <c r="V9" s="650">
        <v>0</v>
      </c>
      <c r="W9" s="650">
        <v>0</v>
      </c>
      <c r="X9" s="650">
        <v>0</v>
      </c>
      <c r="Y9" s="650">
        <v>0</v>
      </c>
      <c r="Z9" s="650">
        <v>0</v>
      </c>
      <c r="AA9" s="650">
        <v>0</v>
      </c>
    </row>
    <row r="10" spans="1:28">
      <c r="A10" s="345">
        <v>1.2</v>
      </c>
      <c r="B10" s="362" t="s">
        <v>421</v>
      </c>
      <c r="C10" s="656">
        <v>0</v>
      </c>
      <c r="D10" s="650">
        <v>0</v>
      </c>
      <c r="E10" s="650">
        <v>0</v>
      </c>
      <c r="F10" s="650">
        <v>0</v>
      </c>
      <c r="G10" s="650">
        <v>0</v>
      </c>
      <c r="H10" s="650">
        <v>0</v>
      </c>
      <c r="I10" s="650">
        <v>0</v>
      </c>
      <c r="J10" s="650">
        <v>0</v>
      </c>
      <c r="K10" s="650">
        <v>0</v>
      </c>
      <c r="L10" s="650">
        <v>0</v>
      </c>
      <c r="M10" s="650">
        <v>0</v>
      </c>
      <c r="N10" s="650">
        <v>0</v>
      </c>
      <c r="O10" s="650">
        <v>0</v>
      </c>
      <c r="P10" s="650">
        <v>0</v>
      </c>
      <c r="Q10" s="650">
        <v>0</v>
      </c>
      <c r="R10" s="650">
        <v>0</v>
      </c>
      <c r="S10" s="650">
        <v>0</v>
      </c>
      <c r="T10" s="650">
        <v>0</v>
      </c>
      <c r="U10" s="650">
        <v>0</v>
      </c>
      <c r="V10" s="650">
        <v>0</v>
      </c>
      <c r="W10" s="650">
        <v>0</v>
      </c>
      <c r="X10" s="650">
        <v>0</v>
      </c>
      <c r="Y10" s="650">
        <v>0</v>
      </c>
      <c r="Z10" s="650">
        <v>0</v>
      </c>
      <c r="AA10" s="650">
        <v>0</v>
      </c>
    </row>
    <row r="11" spans="1:28">
      <c r="A11" s="345">
        <v>1.3</v>
      </c>
      <c r="B11" s="362" t="s">
        <v>422</v>
      </c>
      <c r="C11" s="656">
        <v>67228091.180399999</v>
      </c>
      <c r="D11" s="650">
        <v>67228091.180399999</v>
      </c>
      <c r="E11" s="650">
        <v>0</v>
      </c>
      <c r="F11" s="650">
        <v>0</v>
      </c>
      <c r="G11" s="650">
        <v>0</v>
      </c>
      <c r="H11" s="650">
        <v>0</v>
      </c>
      <c r="I11" s="650">
        <v>0</v>
      </c>
      <c r="J11" s="650">
        <v>0</v>
      </c>
      <c r="K11" s="650">
        <v>0</v>
      </c>
      <c r="L11" s="650">
        <v>0</v>
      </c>
      <c r="M11" s="650">
        <v>0</v>
      </c>
      <c r="N11" s="650">
        <v>0</v>
      </c>
      <c r="O11" s="650">
        <v>0</v>
      </c>
      <c r="P11" s="650">
        <v>0</v>
      </c>
      <c r="Q11" s="650">
        <v>0</v>
      </c>
      <c r="R11" s="650">
        <v>0</v>
      </c>
      <c r="S11" s="650">
        <v>0</v>
      </c>
      <c r="T11" s="650">
        <v>0</v>
      </c>
      <c r="U11" s="650">
        <v>0</v>
      </c>
      <c r="V11" s="650">
        <v>0</v>
      </c>
      <c r="W11" s="650">
        <v>0</v>
      </c>
      <c r="X11" s="650">
        <v>0</v>
      </c>
      <c r="Y11" s="650">
        <v>0</v>
      </c>
      <c r="Z11" s="650">
        <v>0</v>
      </c>
      <c r="AA11" s="650">
        <v>0</v>
      </c>
    </row>
    <row r="12" spans="1:28">
      <c r="A12" s="345">
        <v>1.4</v>
      </c>
      <c r="B12" s="362" t="s">
        <v>423</v>
      </c>
      <c r="C12" s="656">
        <v>77627406.743599996</v>
      </c>
      <c r="D12" s="650">
        <v>76627095.605099991</v>
      </c>
      <c r="E12" s="650">
        <v>0</v>
      </c>
      <c r="F12" s="650">
        <v>0</v>
      </c>
      <c r="G12" s="650">
        <v>0</v>
      </c>
      <c r="H12" s="650">
        <v>1000311.1385</v>
      </c>
      <c r="I12" s="650">
        <v>0</v>
      </c>
      <c r="J12" s="650">
        <v>0</v>
      </c>
      <c r="K12" s="650">
        <v>0</v>
      </c>
      <c r="L12" s="650">
        <v>0</v>
      </c>
      <c r="M12" s="650">
        <v>0</v>
      </c>
      <c r="N12" s="650">
        <v>0</v>
      </c>
      <c r="O12" s="650">
        <v>0</v>
      </c>
      <c r="P12" s="650">
        <v>0</v>
      </c>
      <c r="Q12" s="650">
        <v>0</v>
      </c>
      <c r="R12" s="650">
        <v>0</v>
      </c>
      <c r="S12" s="650">
        <v>0</v>
      </c>
      <c r="T12" s="650">
        <v>0</v>
      </c>
      <c r="U12" s="650">
        <v>0</v>
      </c>
      <c r="V12" s="650">
        <v>0</v>
      </c>
      <c r="W12" s="650">
        <v>0</v>
      </c>
      <c r="X12" s="650">
        <v>0</v>
      </c>
      <c r="Y12" s="650">
        <v>0</v>
      </c>
      <c r="Z12" s="650">
        <v>0</v>
      </c>
      <c r="AA12" s="650">
        <v>0</v>
      </c>
    </row>
    <row r="13" spans="1:28">
      <c r="A13" s="345">
        <v>1.5</v>
      </c>
      <c r="B13" s="362" t="s">
        <v>424</v>
      </c>
      <c r="C13" s="656">
        <v>1777404362.0977011</v>
      </c>
      <c r="D13" s="650">
        <v>1644689664.283401</v>
      </c>
      <c r="E13" s="650">
        <v>22381379.577599995</v>
      </c>
      <c r="F13" s="650">
        <v>11074078.765999999</v>
      </c>
      <c r="G13" s="650">
        <v>0</v>
      </c>
      <c r="H13" s="650">
        <v>110995515.83850007</v>
      </c>
      <c r="I13" s="650">
        <v>1846246.5037999998</v>
      </c>
      <c r="J13" s="650">
        <v>29061706.529899999</v>
      </c>
      <c r="K13" s="650">
        <v>0</v>
      </c>
      <c r="L13" s="650">
        <v>21719181.9758</v>
      </c>
      <c r="M13" s="650">
        <v>251730.00700000001</v>
      </c>
      <c r="N13" s="650">
        <v>9501798.0679000001</v>
      </c>
      <c r="O13" s="650">
        <v>2817779.4139999999</v>
      </c>
      <c r="P13" s="650">
        <v>2841239.4051000001</v>
      </c>
      <c r="Q13" s="650">
        <v>2966744.4417999997</v>
      </c>
      <c r="R13" s="650">
        <v>1016011.1013</v>
      </c>
      <c r="S13" s="650">
        <v>134456.55309999999</v>
      </c>
      <c r="T13" s="650">
        <v>0</v>
      </c>
      <c r="U13" s="650">
        <v>0</v>
      </c>
      <c r="V13" s="650">
        <v>0</v>
      </c>
      <c r="W13" s="650">
        <v>0</v>
      </c>
      <c r="X13" s="650">
        <v>0</v>
      </c>
      <c r="Y13" s="650">
        <v>0</v>
      </c>
      <c r="Z13" s="650">
        <v>0</v>
      </c>
      <c r="AA13" s="650">
        <v>0</v>
      </c>
    </row>
    <row r="14" spans="1:28">
      <c r="A14" s="345">
        <v>1.6</v>
      </c>
      <c r="B14" s="362" t="s">
        <v>425</v>
      </c>
      <c r="C14" s="656">
        <v>1090987773.9958992</v>
      </c>
      <c r="D14" s="650">
        <v>973554016.87899923</v>
      </c>
      <c r="E14" s="650">
        <v>24596313.962700039</v>
      </c>
      <c r="F14" s="650">
        <v>0</v>
      </c>
      <c r="G14" s="650">
        <v>0</v>
      </c>
      <c r="H14" s="650">
        <v>38575278.37829984</v>
      </c>
      <c r="I14" s="650">
        <v>8373872.2145999968</v>
      </c>
      <c r="J14" s="650">
        <v>8826016.3150000013</v>
      </c>
      <c r="K14" s="650">
        <v>0</v>
      </c>
      <c r="L14" s="650">
        <v>78858478.738600031</v>
      </c>
      <c r="M14" s="650">
        <v>4367966.0238999957</v>
      </c>
      <c r="N14" s="650">
        <v>4952579.9154000012</v>
      </c>
      <c r="O14" s="650">
        <v>12898381.064899994</v>
      </c>
      <c r="P14" s="650">
        <v>13408503.267600004</v>
      </c>
      <c r="Q14" s="650">
        <v>11770916.832199994</v>
      </c>
      <c r="R14" s="650">
        <v>10699644.834900005</v>
      </c>
      <c r="S14" s="650">
        <v>0</v>
      </c>
      <c r="T14" s="650">
        <v>0</v>
      </c>
      <c r="U14" s="650">
        <v>0</v>
      </c>
      <c r="V14" s="650">
        <v>0</v>
      </c>
      <c r="W14" s="650">
        <v>0</v>
      </c>
      <c r="X14" s="650">
        <v>0</v>
      </c>
      <c r="Y14" s="650">
        <v>0</v>
      </c>
      <c r="Z14" s="650">
        <v>0</v>
      </c>
      <c r="AA14" s="650">
        <v>0</v>
      </c>
    </row>
    <row r="15" spans="1:28">
      <c r="A15" s="370">
        <v>2</v>
      </c>
      <c r="B15" s="348" t="s">
        <v>426</v>
      </c>
      <c r="C15" s="652">
        <v>376711565.52999997</v>
      </c>
      <c r="D15" s="650">
        <v>376711565.52999997</v>
      </c>
      <c r="E15" s="650">
        <v>0</v>
      </c>
      <c r="F15" s="650">
        <v>0</v>
      </c>
      <c r="G15" s="650">
        <v>0</v>
      </c>
      <c r="H15" s="650">
        <v>0</v>
      </c>
      <c r="I15" s="650">
        <v>0</v>
      </c>
      <c r="J15" s="650">
        <v>0</v>
      </c>
      <c r="K15" s="650">
        <v>0</v>
      </c>
      <c r="L15" s="650">
        <v>0</v>
      </c>
      <c r="M15" s="650">
        <v>0</v>
      </c>
      <c r="N15" s="650">
        <v>0</v>
      </c>
      <c r="O15" s="650">
        <v>0</v>
      </c>
      <c r="P15" s="650">
        <v>0</v>
      </c>
      <c r="Q15" s="650">
        <v>0</v>
      </c>
      <c r="R15" s="650">
        <v>0</v>
      </c>
      <c r="S15" s="650">
        <v>0</v>
      </c>
      <c r="T15" s="650">
        <v>0</v>
      </c>
      <c r="U15" s="650">
        <v>0</v>
      </c>
      <c r="V15" s="650">
        <v>0</v>
      </c>
      <c r="W15" s="650">
        <v>0</v>
      </c>
      <c r="X15" s="650">
        <v>0</v>
      </c>
      <c r="Y15" s="650">
        <v>0</v>
      </c>
      <c r="Z15" s="650">
        <v>0</v>
      </c>
      <c r="AA15" s="650">
        <v>0</v>
      </c>
    </row>
    <row r="16" spans="1:28">
      <c r="A16" s="345">
        <v>2.1</v>
      </c>
      <c r="B16" s="362" t="s">
        <v>420</v>
      </c>
      <c r="C16" s="656">
        <v>0</v>
      </c>
      <c r="D16" s="650">
        <v>0</v>
      </c>
      <c r="E16" s="650">
        <v>0</v>
      </c>
      <c r="F16" s="650">
        <v>0</v>
      </c>
      <c r="G16" s="650">
        <v>0</v>
      </c>
      <c r="H16" s="650">
        <v>0</v>
      </c>
      <c r="I16" s="650">
        <v>0</v>
      </c>
      <c r="J16" s="650">
        <v>0</v>
      </c>
      <c r="K16" s="650">
        <v>0</v>
      </c>
      <c r="L16" s="650">
        <v>0</v>
      </c>
      <c r="M16" s="650">
        <v>0</v>
      </c>
      <c r="N16" s="650">
        <v>0</v>
      </c>
      <c r="O16" s="650">
        <v>0</v>
      </c>
      <c r="P16" s="650">
        <v>0</v>
      </c>
      <c r="Q16" s="650">
        <v>0</v>
      </c>
      <c r="R16" s="650">
        <v>0</v>
      </c>
      <c r="S16" s="650">
        <v>0</v>
      </c>
      <c r="T16" s="650">
        <v>0</v>
      </c>
      <c r="U16" s="650">
        <v>0</v>
      </c>
      <c r="V16" s="650">
        <v>0</v>
      </c>
      <c r="W16" s="650">
        <v>0</v>
      </c>
      <c r="X16" s="650">
        <v>0</v>
      </c>
      <c r="Y16" s="650">
        <v>0</v>
      </c>
      <c r="Z16" s="650">
        <v>0</v>
      </c>
      <c r="AA16" s="650">
        <v>0</v>
      </c>
    </row>
    <row r="17" spans="1:27">
      <c r="A17" s="345">
        <v>2.2000000000000002</v>
      </c>
      <c r="B17" s="362" t="s">
        <v>421</v>
      </c>
      <c r="C17" s="656">
        <v>305191461.81999999</v>
      </c>
      <c r="D17" s="650">
        <v>305191461.81999999</v>
      </c>
      <c r="E17" s="650">
        <v>0</v>
      </c>
      <c r="F17" s="650">
        <v>0</v>
      </c>
      <c r="G17" s="650">
        <v>0</v>
      </c>
      <c r="H17" s="650">
        <v>0</v>
      </c>
      <c r="I17" s="650">
        <v>0</v>
      </c>
      <c r="J17" s="650">
        <v>0</v>
      </c>
      <c r="K17" s="650">
        <v>0</v>
      </c>
      <c r="L17" s="650">
        <v>0</v>
      </c>
      <c r="M17" s="650">
        <v>0</v>
      </c>
      <c r="N17" s="650">
        <v>0</v>
      </c>
      <c r="O17" s="650">
        <v>0</v>
      </c>
      <c r="P17" s="650">
        <v>0</v>
      </c>
      <c r="Q17" s="650">
        <v>0</v>
      </c>
      <c r="R17" s="650">
        <v>0</v>
      </c>
      <c r="S17" s="650">
        <v>0</v>
      </c>
      <c r="T17" s="650">
        <v>0</v>
      </c>
      <c r="U17" s="650">
        <v>0</v>
      </c>
      <c r="V17" s="650">
        <v>0</v>
      </c>
      <c r="W17" s="650">
        <v>0</v>
      </c>
      <c r="X17" s="650">
        <v>0</v>
      </c>
      <c r="Y17" s="650">
        <v>0</v>
      </c>
      <c r="Z17" s="650">
        <v>0</v>
      </c>
      <c r="AA17" s="650">
        <v>0</v>
      </c>
    </row>
    <row r="18" spans="1:27">
      <c r="A18" s="345">
        <v>2.2999999999999998</v>
      </c>
      <c r="B18" s="362" t="s">
        <v>422</v>
      </c>
      <c r="C18" s="656">
        <v>0</v>
      </c>
      <c r="D18" s="650">
        <v>0</v>
      </c>
      <c r="E18" s="650">
        <v>0</v>
      </c>
      <c r="F18" s="650">
        <v>0</v>
      </c>
      <c r="G18" s="650">
        <v>0</v>
      </c>
      <c r="H18" s="650">
        <v>0</v>
      </c>
      <c r="I18" s="650">
        <v>0</v>
      </c>
      <c r="J18" s="650">
        <v>0</v>
      </c>
      <c r="K18" s="650">
        <v>0</v>
      </c>
      <c r="L18" s="650">
        <v>0</v>
      </c>
      <c r="M18" s="650">
        <v>0</v>
      </c>
      <c r="N18" s="650">
        <v>0</v>
      </c>
      <c r="O18" s="650">
        <v>0</v>
      </c>
      <c r="P18" s="650">
        <v>0</v>
      </c>
      <c r="Q18" s="650">
        <v>0</v>
      </c>
      <c r="R18" s="650">
        <v>0</v>
      </c>
      <c r="S18" s="650">
        <v>0</v>
      </c>
      <c r="T18" s="650">
        <v>0</v>
      </c>
      <c r="U18" s="650">
        <v>0</v>
      </c>
      <c r="V18" s="650">
        <v>0</v>
      </c>
      <c r="W18" s="650">
        <v>0</v>
      </c>
      <c r="X18" s="650">
        <v>0</v>
      </c>
      <c r="Y18" s="650">
        <v>0</v>
      </c>
      <c r="Z18" s="650">
        <v>0</v>
      </c>
      <c r="AA18" s="650">
        <v>0</v>
      </c>
    </row>
    <row r="19" spans="1:27">
      <c r="A19" s="345">
        <v>2.4</v>
      </c>
      <c r="B19" s="362" t="s">
        <v>423</v>
      </c>
      <c r="C19" s="656">
        <v>24585147.210000001</v>
      </c>
      <c r="D19" s="650">
        <v>24585147.210000001</v>
      </c>
      <c r="E19" s="650">
        <v>0</v>
      </c>
      <c r="F19" s="650">
        <v>0</v>
      </c>
      <c r="G19" s="650">
        <v>0</v>
      </c>
      <c r="H19" s="650">
        <v>0</v>
      </c>
      <c r="I19" s="650">
        <v>0</v>
      </c>
      <c r="J19" s="650">
        <v>0</v>
      </c>
      <c r="K19" s="650">
        <v>0</v>
      </c>
      <c r="L19" s="650">
        <v>0</v>
      </c>
      <c r="M19" s="650">
        <v>0</v>
      </c>
      <c r="N19" s="650">
        <v>0</v>
      </c>
      <c r="O19" s="650">
        <v>0</v>
      </c>
      <c r="P19" s="650">
        <v>0</v>
      </c>
      <c r="Q19" s="650">
        <v>0</v>
      </c>
      <c r="R19" s="650">
        <v>0</v>
      </c>
      <c r="S19" s="650">
        <v>0</v>
      </c>
      <c r="T19" s="650">
        <v>0</v>
      </c>
      <c r="U19" s="650">
        <v>0</v>
      </c>
      <c r="V19" s="650">
        <v>0</v>
      </c>
      <c r="W19" s="650">
        <v>0</v>
      </c>
      <c r="X19" s="650">
        <v>0</v>
      </c>
      <c r="Y19" s="650">
        <v>0</v>
      </c>
      <c r="Z19" s="650">
        <v>0</v>
      </c>
      <c r="AA19" s="650">
        <v>0</v>
      </c>
    </row>
    <row r="20" spans="1:27">
      <c r="A20" s="345">
        <v>2.5</v>
      </c>
      <c r="B20" s="362" t="s">
        <v>424</v>
      </c>
      <c r="C20" s="656">
        <v>46934956.5</v>
      </c>
      <c r="D20" s="650">
        <v>46934956.5</v>
      </c>
      <c r="E20" s="650">
        <v>0</v>
      </c>
      <c r="F20" s="650">
        <v>0</v>
      </c>
      <c r="G20" s="650">
        <v>0</v>
      </c>
      <c r="H20" s="650">
        <v>0</v>
      </c>
      <c r="I20" s="650">
        <v>0</v>
      </c>
      <c r="J20" s="650">
        <v>0</v>
      </c>
      <c r="K20" s="650">
        <v>0</v>
      </c>
      <c r="L20" s="650">
        <v>0</v>
      </c>
      <c r="M20" s="650">
        <v>0</v>
      </c>
      <c r="N20" s="650">
        <v>0</v>
      </c>
      <c r="O20" s="650">
        <v>0</v>
      </c>
      <c r="P20" s="650">
        <v>0</v>
      </c>
      <c r="Q20" s="650">
        <v>0</v>
      </c>
      <c r="R20" s="650">
        <v>0</v>
      </c>
      <c r="S20" s="650">
        <v>0</v>
      </c>
      <c r="T20" s="650">
        <v>0</v>
      </c>
      <c r="U20" s="650">
        <v>0</v>
      </c>
      <c r="V20" s="650">
        <v>0</v>
      </c>
      <c r="W20" s="650">
        <v>0</v>
      </c>
      <c r="X20" s="650">
        <v>0</v>
      </c>
      <c r="Y20" s="650">
        <v>0</v>
      </c>
      <c r="Z20" s="650">
        <v>0</v>
      </c>
      <c r="AA20" s="650">
        <v>0</v>
      </c>
    </row>
    <row r="21" spans="1:27">
      <c r="A21" s="345">
        <v>2.6</v>
      </c>
      <c r="B21" s="362" t="s">
        <v>425</v>
      </c>
      <c r="C21" s="656">
        <v>0</v>
      </c>
      <c r="D21" s="650">
        <v>0</v>
      </c>
      <c r="E21" s="650">
        <v>0</v>
      </c>
      <c r="F21" s="650">
        <v>0</v>
      </c>
      <c r="G21" s="650">
        <v>0</v>
      </c>
      <c r="H21" s="650">
        <v>0</v>
      </c>
      <c r="I21" s="650">
        <v>0</v>
      </c>
      <c r="J21" s="650">
        <v>0</v>
      </c>
      <c r="K21" s="650">
        <v>0</v>
      </c>
      <c r="L21" s="650">
        <v>0</v>
      </c>
      <c r="M21" s="650">
        <v>0</v>
      </c>
      <c r="N21" s="650">
        <v>0</v>
      </c>
      <c r="O21" s="650">
        <v>0</v>
      </c>
      <c r="P21" s="650">
        <v>0</v>
      </c>
      <c r="Q21" s="650">
        <v>0</v>
      </c>
      <c r="R21" s="650">
        <v>0</v>
      </c>
      <c r="S21" s="650">
        <v>0</v>
      </c>
      <c r="T21" s="650">
        <v>0</v>
      </c>
      <c r="U21" s="650">
        <v>0</v>
      </c>
      <c r="V21" s="650">
        <v>0</v>
      </c>
      <c r="W21" s="650">
        <v>0</v>
      </c>
      <c r="X21" s="650">
        <v>0</v>
      </c>
      <c r="Y21" s="650">
        <v>0</v>
      </c>
      <c r="Z21" s="650">
        <v>0</v>
      </c>
      <c r="AA21" s="650">
        <v>0</v>
      </c>
    </row>
    <row r="22" spans="1:27">
      <c r="A22" s="370">
        <v>3</v>
      </c>
      <c r="B22" s="348" t="s">
        <v>427</v>
      </c>
      <c r="C22" s="652">
        <v>627103701.76820004</v>
      </c>
      <c r="D22" s="652">
        <v>590967663.48600006</v>
      </c>
      <c r="E22" s="657"/>
      <c r="F22" s="657"/>
      <c r="G22" s="657"/>
      <c r="H22" s="652">
        <v>31252117.3642</v>
      </c>
      <c r="I22" s="657"/>
      <c r="J22" s="657"/>
      <c r="K22" s="657"/>
      <c r="L22" s="652">
        <v>4883920.9180000005</v>
      </c>
      <c r="M22" s="657"/>
      <c r="N22" s="657"/>
      <c r="O22" s="657"/>
      <c r="P22" s="657"/>
      <c r="Q22" s="657"/>
      <c r="R22" s="657"/>
      <c r="S22" s="657"/>
      <c r="T22" s="652">
        <v>0</v>
      </c>
      <c r="U22" s="657"/>
      <c r="V22" s="657"/>
      <c r="W22" s="657"/>
      <c r="X22" s="657"/>
      <c r="Y22" s="657"/>
      <c r="Z22" s="657"/>
      <c r="AA22" s="657"/>
    </row>
    <row r="23" spans="1:27">
      <c r="A23" s="345">
        <v>3.1</v>
      </c>
      <c r="B23" s="362" t="s">
        <v>420</v>
      </c>
      <c r="C23" s="656">
        <v>0</v>
      </c>
      <c r="D23" s="652">
        <v>0</v>
      </c>
      <c r="E23" s="657"/>
      <c r="F23" s="657"/>
      <c r="G23" s="657"/>
      <c r="H23" s="652">
        <v>0</v>
      </c>
      <c r="I23" s="657"/>
      <c r="J23" s="657"/>
      <c r="K23" s="657"/>
      <c r="L23" s="652">
        <v>0</v>
      </c>
      <c r="M23" s="657"/>
      <c r="N23" s="657"/>
      <c r="O23" s="657"/>
      <c r="P23" s="657"/>
      <c r="Q23" s="657"/>
      <c r="R23" s="657"/>
      <c r="S23" s="657"/>
      <c r="T23" s="652">
        <v>0</v>
      </c>
      <c r="U23" s="657"/>
      <c r="V23" s="657"/>
      <c r="W23" s="657"/>
      <c r="X23" s="657"/>
      <c r="Y23" s="657"/>
      <c r="Z23" s="657"/>
      <c r="AA23" s="657"/>
    </row>
    <row r="24" spans="1:27">
      <c r="A24" s="345">
        <v>3.2</v>
      </c>
      <c r="B24" s="362" t="s">
        <v>421</v>
      </c>
      <c r="C24" s="656">
        <v>0</v>
      </c>
      <c r="D24" s="652">
        <v>0</v>
      </c>
      <c r="E24" s="657"/>
      <c r="F24" s="657"/>
      <c r="G24" s="657"/>
      <c r="H24" s="652">
        <v>0</v>
      </c>
      <c r="I24" s="657"/>
      <c r="J24" s="657"/>
      <c r="K24" s="657"/>
      <c r="L24" s="652">
        <v>0</v>
      </c>
      <c r="M24" s="657"/>
      <c r="N24" s="657"/>
      <c r="O24" s="657"/>
      <c r="P24" s="657"/>
      <c r="Q24" s="657"/>
      <c r="R24" s="657"/>
      <c r="S24" s="657"/>
      <c r="T24" s="652">
        <v>0</v>
      </c>
      <c r="U24" s="657"/>
      <c r="V24" s="657"/>
      <c r="W24" s="657"/>
      <c r="X24" s="657"/>
      <c r="Y24" s="657"/>
      <c r="Z24" s="657"/>
      <c r="AA24" s="657"/>
    </row>
    <row r="25" spans="1:27">
      <c r="A25" s="345">
        <v>3.3</v>
      </c>
      <c r="B25" s="362" t="s">
        <v>422</v>
      </c>
      <c r="C25" s="656">
        <v>0</v>
      </c>
      <c r="D25" s="652">
        <v>0</v>
      </c>
      <c r="E25" s="657"/>
      <c r="F25" s="657"/>
      <c r="G25" s="657"/>
      <c r="H25" s="652">
        <v>0</v>
      </c>
      <c r="I25" s="657"/>
      <c r="J25" s="657"/>
      <c r="K25" s="657"/>
      <c r="L25" s="652">
        <v>0</v>
      </c>
      <c r="M25" s="657"/>
      <c r="N25" s="657"/>
      <c r="O25" s="657"/>
      <c r="P25" s="657"/>
      <c r="Q25" s="657"/>
      <c r="R25" s="657"/>
      <c r="S25" s="657"/>
      <c r="T25" s="652">
        <v>0</v>
      </c>
      <c r="U25" s="657"/>
      <c r="V25" s="657"/>
      <c r="W25" s="657"/>
      <c r="X25" s="657"/>
      <c r="Y25" s="657"/>
      <c r="Z25" s="657"/>
      <c r="AA25" s="657"/>
    </row>
    <row r="26" spans="1:27">
      <c r="A26" s="345">
        <v>3.4</v>
      </c>
      <c r="B26" s="362" t="s">
        <v>423</v>
      </c>
      <c r="C26" s="656">
        <v>7313457.0239999993</v>
      </c>
      <c r="D26" s="652">
        <v>7313457.0239999993</v>
      </c>
      <c r="E26" s="657"/>
      <c r="F26" s="657"/>
      <c r="G26" s="657"/>
      <c r="H26" s="652">
        <v>0</v>
      </c>
      <c r="I26" s="657"/>
      <c r="J26" s="657"/>
      <c r="K26" s="657"/>
      <c r="L26" s="652">
        <v>0</v>
      </c>
      <c r="M26" s="657"/>
      <c r="N26" s="657"/>
      <c r="O26" s="657"/>
      <c r="P26" s="657"/>
      <c r="Q26" s="657"/>
      <c r="R26" s="657"/>
      <c r="S26" s="657"/>
      <c r="T26" s="652">
        <v>0</v>
      </c>
      <c r="U26" s="657"/>
      <c r="V26" s="657"/>
      <c r="W26" s="657"/>
      <c r="X26" s="657"/>
      <c r="Y26" s="657"/>
      <c r="Z26" s="657"/>
      <c r="AA26" s="657"/>
    </row>
    <row r="27" spans="1:27">
      <c r="A27" s="345">
        <v>3.5</v>
      </c>
      <c r="B27" s="362" t="s">
        <v>424</v>
      </c>
      <c r="C27" s="656">
        <v>585029487.35849988</v>
      </c>
      <c r="D27" s="652">
        <v>549171567.95429993</v>
      </c>
      <c r="E27" s="657"/>
      <c r="F27" s="657"/>
      <c r="G27" s="657"/>
      <c r="H27" s="652">
        <v>31118871.8442</v>
      </c>
      <c r="I27" s="657"/>
      <c r="J27" s="657"/>
      <c r="K27" s="657"/>
      <c r="L27" s="652">
        <v>4739047.5600000005</v>
      </c>
      <c r="M27" s="657"/>
      <c r="N27" s="657"/>
      <c r="O27" s="657"/>
      <c r="P27" s="657"/>
      <c r="Q27" s="657"/>
      <c r="R27" s="657"/>
      <c r="S27" s="657"/>
      <c r="T27" s="652">
        <v>0</v>
      </c>
      <c r="U27" s="657"/>
      <c r="V27" s="657"/>
      <c r="W27" s="657"/>
      <c r="X27" s="657"/>
      <c r="Y27" s="657"/>
      <c r="Z27" s="657"/>
      <c r="AA27" s="657"/>
    </row>
    <row r="28" spans="1:27">
      <c r="A28" s="345">
        <v>3.6</v>
      </c>
      <c r="B28" s="362" t="s">
        <v>425</v>
      </c>
      <c r="C28" s="656">
        <v>34760757.385700054</v>
      </c>
      <c r="D28" s="652">
        <v>34482638.507700048</v>
      </c>
      <c r="E28" s="657"/>
      <c r="F28" s="657"/>
      <c r="G28" s="657"/>
      <c r="H28" s="652">
        <v>133245.52000000002</v>
      </c>
      <c r="I28" s="657"/>
      <c r="J28" s="657"/>
      <c r="K28" s="657"/>
      <c r="L28" s="652">
        <v>144873.35799999998</v>
      </c>
      <c r="M28" s="657"/>
      <c r="N28" s="657"/>
      <c r="O28" s="657"/>
      <c r="P28" s="657"/>
      <c r="Q28" s="657"/>
      <c r="R28" s="657"/>
      <c r="S28" s="657"/>
      <c r="T28" s="652">
        <v>0</v>
      </c>
      <c r="U28" s="657"/>
      <c r="V28" s="657"/>
      <c r="W28" s="657"/>
      <c r="X28" s="657"/>
      <c r="Y28" s="657"/>
      <c r="Z28" s="657"/>
      <c r="AA28" s="657"/>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AA22"/>
  <sheetViews>
    <sheetView showGridLines="0" zoomScale="80" zoomScaleNormal="80" workbookViewId="0">
      <selection activeCell="D21" sqref="D21"/>
    </sheetView>
  </sheetViews>
  <sheetFormatPr defaultColWidth="9.140625" defaultRowHeight="12.75"/>
  <cols>
    <col min="1" max="1" width="11.85546875" style="355" bestFit="1" customWidth="1"/>
    <col min="2" max="2" width="90.140625" style="355" bestFit="1" customWidth="1"/>
    <col min="3" max="3" width="20.140625" style="355" customWidth="1"/>
    <col min="4" max="4" width="22.140625" style="355" customWidth="1"/>
    <col min="5" max="7" width="17.140625" style="355" customWidth="1"/>
    <col min="8" max="8" width="22.140625" style="355" customWidth="1"/>
    <col min="9" max="10" width="17.140625" style="355" customWidth="1"/>
    <col min="11" max="27" width="22.140625" style="355" customWidth="1"/>
    <col min="28" max="16384" width="9.140625" style="355"/>
  </cols>
  <sheetData>
    <row r="1" spans="1:27" ht="13.5">
      <c r="A1" s="303" t="s">
        <v>97</v>
      </c>
      <c r="B1" s="229" t="str">
        <f>Info!C2</f>
        <v>სს "ბაზისბანკი"</v>
      </c>
    </row>
    <row r="2" spans="1:27">
      <c r="A2" s="303" t="s">
        <v>98</v>
      </c>
      <c r="B2" s="647">
        <f>'1. key ratios'!B2</f>
        <v>45747</v>
      </c>
    </row>
    <row r="3" spans="1:27">
      <c r="A3" s="305" t="s">
        <v>428</v>
      </c>
      <c r="C3" s="357"/>
    </row>
    <row r="4" spans="1:27" ht="13.5" thickBot="1">
      <c r="A4" s="305"/>
      <c r="B4" s="357"/>
      <c r="C4" s="357"/>
    </row>
    <row r="5" spans="1:27" ht="13.5" customHeight="1">
      <c r="A5" s="798" t="s">
        <v>650</v>
      </c>
      <c r="B5" s="799"/>
      <c r="C5" s="795" t="s">
        <v>429</v>
      </c>
      <c r="D5" s="796"/>
      <c r="E5" s="796"/>
      <c r="F5" s="796"/>
      <c r="G5" s="796"/>
      <c r="H5" s="796"/>
      <c r="I5" s="796"/>
      <c r="J5" s="796"/>
      <c r="K5" s="796"/>
      <c r="L5" s="796"/>
      <c r="M5" s="796"/>
      <c r="N5" s="796"/>
      <c r="O5" s="796"/>
      <c r="P5" s="796"/>
      <c r="Q5" s="796"/>
      <c r="R5" s="796"/>
      <c r="S5" s="796"/>
      <c r="T5" s="796"/>
      <c r="U5" s="796"/>
      <c r="V5" s="796"/>
      <c r="W5" s="796"/>
      <c r="X5" s="796"/>
      <c r="Y5" s="796"/>
      <c r="Z5" s="796"/>
      <c r="AA5" s="797"/>
    </row>
    <row r="6" spans="1:27" ht="12" customHeight="1">
      <c r="A6" s="800"/>
      <c r="B6" s="801"/>
      <c r="C6" s="804" t="s">
        <v>66</v>
      </c>
      <c r="D6" s="769" t="s">
        <v>641</v>
      </c>
      <c r="E6" s="769"/>
      <c r="F6" s="769"/>
      <c r="G6" s="769"/>
      <c r="H6" s="790" t="s">
        <v>640</v>
      </c>
      <c r="I6" s="791"/>
      <c r="J6" s="791"/>
      <c r="K6" s="791"/>
      <c r="L6" s="377"/>
      <c r="M6" s="773" t="s">
        <v>639</v>
      </c>
      <c r="N6" s="773"/>
      <c r="O6" s="773"/>
      <c r="P6" s="773"/>
      <c r="Q6" s="773"/>
      <c r="R6" s="773"/>
      <c r="S6" s="771"/>
      <c r="T6" s="377"/>
      <c r="U6" s="773" t="s">
        <v>638</v>
      </c>
      <c r="V6" s="773"/>
      <c r="W6" s="773"/>
      <c r="X6" s="773"/>
      <c r="Y6" s="773"/>
      <c r="Z6" s="773"/>
      <c r="AA6" s="794"/>
    </row>
    <row r="7" spans="1:27" ht="38.25">
      <c r="A7" s="802"/>
      <c r="B7" s="803"/>
      <c r="C7" s="805"/>
      <c r="D7" s="375"/>
      <c r="E7" s="352" t="s">
        <v>418</v>
      </c>
      <c r="F7" s="352" t="s">
        <v>636</v>
      </c>
      <c r="G7" s="352" t="s">
        <v>637</v>
      </c>
      <c r="H7" s="356"/>
      <c r="I7" s="352" t="s">
        <v>418</v>
      </c>
      <c r="J7" s="352" t="s">
        <v>636</v>
      </c>
      <c r="K7" s="352" t="s">
        <v>637</v>
      </c>
      <c r="L7" s="372"/>
      <c r="M7" s="352" t="s">
        <v>418</v>
      </c>
      <c r="N7" s="352" t="s">
        <v>649</v>
      </c>
      <c r="O7" s="352" t="s">
        <v>648</v>
      </c>
      <c r="P7" s="352" t="s">
        <v>647</v>
      </c>
      <c r="Q7" s="352" t="s">
        <v>646</v>
      </c>
      <c r="R7" s="352" t="s">
        <v>645</v>
      </c>
      <c r="S7" s="352" t="s">
        <v>631</v>
      </c>
      <c r="T7" s="372"/>
      <c r="U7" s="352" t="s">
        <v>418</v>
      </c>
      <c r="V7" s="352" t="s">
        <v>649</v>
      </c>
      <c r="W7" s="352" t="s">
        <v>648</v>
      </c>
      <c r="X7" s="352" t="s">
        <v>647</v>
      </c>
      <c r="Y7" s="352" t="s">
        <v>646</v>
      </c>
      <c r="Z7" s="352" t="s">
        <v>645</v>
      </c>
      <c r="AA7" s="352" t="s">
        <v>631</v>
      </c>
    </row>
    <row r="8" spans="1:27">
      <c r="A8" s="398">
        <v>1</v>
      </c>
      <c r="B8" s="397" t="s">
        <v>419</v>
      </c>
      <c r="C8" s="658">
        <v>3013247634.017612</v>
      </c>
      <c r="D8" s="652">
        <v>2762098867.9479003</v>
      </c>
      <c r="E8" s="652">
        <v>46977693.540300034</v>
      </c>
      <c r="F8" s="652">
        <v>11074078.765999999</v>
      </c>
      <c r="G8" s="652">
        <v>0</v>
      </c>
      <c r="H8" s="652">
        <v>150571105.35529992</v>
      </c>
      <c r="I8" s="652">
        <v>10220118.718399996</v>
      </c>
      <c r="J8" s="652">
        <v>37887722.844899997</v>
      </c>
      <c r="K8" s="652">
        <v>0</v>
      </c>
      <c r="L8" s="652">
        <v>100577660.71440002</v>
      </c>
      <c r="M8" s="652">
        <v>4619696.0308999959</v>
      </c>
      <c r="N8" s="652">
        <v>14454377.9833</v>
      </c>
      <c r="O8" s="652">
        <v>15716160.478899993</v>
      </c>
      <c r="P8" s="652">
        <v>16249742.672700003</v>
      </c>
      <c r="Q8" s="652">
        <v>14737661.273999995</v>
      </c>
      <c r="R8" s="652">
        <v>11715655.936200004</v>
      </c>
      <c r="S8" s="652">
        <v>134456.55309999999</v>
      </c>
      <c r="T8" s="652">
        <v>0</v>
      </c>
      <c r="U8" s="652">
        <v>0</v>
      </c>
      <c r="V8" s="652">
        <v>0</v>
      </c>
      <c r="W8" s="652">
        <v>0</v>
      </c>
      <c r="X8" s="652">
        <v>0</v>
      </c>
      <c r="Y8" s="652">
        <v>0</v>
      </c>
      <c r="Z8" s="652">
        <v>0</v>
      </c>
      <c r="AA8" s="815">
        <v>0</v>
      </c>
    </row>
    <row r="9" spans="1:27">
      <c r="A9" s="390">
        <v>1.1000000000000001</v>
      </c>
      <c r="B9" s="396" t="s">
        <v>430</v>
      </c>
      <c r="C9" s="660">
        <v>2535763820.2437</v>
      </c>
      <c r="D9" s="650">
        <v>2295337106.0283999</v>
      </c>
      <c r="E9" s="650">
        <v>43301792.001800001</v>
      </c>
      <c r="F9" s="650">
        <v>11074078.766000001</v>
      </c>
      <c r="G9" s="650">
        <v>0</v>
      </c>
      <c r="H9" s="650">
        <v>147760775.29859999</v>
      </c>
      <c r="I9" s="650">
        <v>9700602.2107999995</v>
      </c>
      <c r="J9" s="650">
        <v>36712855.710100003</v>
      </c>
      <c r="K9" s="650">
        <v>0</v>
      </c>
      <c r="L9" s="650">
        <v>92665938.916699991</v>
      </c>
      <c r="M9" s="650">
        <v>3943622.9745999998</v>
      </c>
      <c r="N9" s="650">
        <v>13538316.6251</v>
      </c>
      <c r="O9" s="650">
        <v>13676679.937200001</v>
      </c>
      <c r="P9" s="650">
        <v>13875692.189200001</v>
      </c>
      <c r="Q9" s="650">
        <v>14629635.284499999</v>
      </c>
      <c r="R9" s="650">
        <v>11715655.9362</v>
      </c>
      <c r="S9" s="650">
        <v>134456.55309999999</v>
      </c>
      <c r="T9" s="650">
        <v>0</v>
      </c>
      <c r="U9" s="650">
        <v>0</v>
      </c>
      <c r="V9" s="650">
        <v>0</v>
      </c>
      <c r="W9" s="650">
        <v>0</v>
      </c>
      <c r="X9" s="650">
        <v>0</v>
      </c>
      <c r="Y9" s="650">
        <v>0</v>
      </c>
      <c r="Z9" s="650">
        <v>0</v>
      </c>
      <c r="AA9" s="659">
        <v>0</v>
      </c>
    </row>
    <row r="10" spans="1:27">
      <c r="A10" s="394" t="s">
        <v>146</v>
      </c>
      <c r="B10" s="395" t="s">
        <v>431</v>
      </c>
      <c r="C10" s="661">
        <v>2479123132.7609992</v>
      </c>
      <c r="D10" s="650">
        <v>2239365191.0536995</v>
      </c>
      <c r="E10" s="650">
        <v>43250690.546999998</v>
      </c>
      <c r="F10" s="650">
        <v>11074078.766000001</v>
      </c>
      <c r="G10" s="650">
        <v>0</v>
      </c>
      <c r="H10" s="650">
        <v>147714401.8626</v>
      </c>
      <c r="I10" s="650">
        <v>9688641.5083000008</v>
      </c>
      <c r="J10" s="650">
        <v>36692944.876500003</v>
      </c>
      <c r="K10" s="650">
        <v>0</v>
      </c>
      <c r="L10" s="650">
        <v>92043539.844699994</v>
      </c>
      <c r="M10" s="650">
        <v>3611904.3265</v>
      </c>
      <c r="N10" s="650">
        <v>13492451.077500001</v>
      </c>
      <c r="O10" s="650">
        <v>13609985.389799999</v>
      </c>
      <c r="P10" s="650">
        <v>13847412.957</v>
      </c>
      <c r="Q10" s="650">
        <v>14601930.7994</v>
      </c>
      <c r="R10" s="650">
        <v>11715655.9362</v>
      </c>
      <c r="S10" s="650">
        <v>134456.55309999999</v>
      </c>
      <c r="T10" s="650">
        <v>0</v>
      </c>
      <c r="U10" s="650">
        <v>0</v>
      </c>
      <c r="V10" s="650">
        <v>0</v>
      </c>
      <c r="W10" s="650">
        <v>0</v>
      </c>
      <c r="X10" s="650">
        <v>0</v>
      </c>
      <c r="Y10" s="650">
        <v>0</v>
      </c>
      <c r="Z10" s="650">
        <v>0</v>
      </c>
      <c r="AA10" s="659">
        <v>0</v>
      </c>
    </row>
    <row r="11" spans="1:27">
      <c r="A11" s="392" t="s">
        <v>432</v>
      </c>
      <c r="B11" s="393" t="s">
        <v>433</v>
      </c>
      <c r="C11" s="662">
        <v>1699329030.5715001</v>
      </c>
      <c r="D11" s="650">
        <v>1510209600.7943001</v>
      </c>
      <c r="E11" s="650">
        <v>32137725.665100001</v>
      </c>
      <c r="F11" s="650">
        <v>5808638.8653999995</v>
      </c>
      <c r="G11" s="650">
        <v>0</v>
      </c>
      <c r="H11" s="650">
        <v>123288256.99599999</v>
      </c>
      <c r="I11" s="650">
        <v>8476565.4935999997</v>
      </c>
      <c r="J11" s="650">
        <v>27523157.7579</v>
      </c>
      <c r="K11" s="650">
        <v>0</v>
      </c>
      <c r="L11" s="650">
        <v>65831172.781199999</v>
      </c>
      <c r="M11" s="650">
        <v>3065318.3620000002</v>
      </c>
      <c r="N11" s="650">
        <v>12512907.0945</v>
      </c>
      <c r="O11" s="650">
        <v>11499816.413899999</v>
      </c>
      <c r="P11" s="650">
        <v>9895700.8574999999</v>
      </c>
      <c r="Q11" s="650">
        <v>8748742.4057</v>
      </c>
      <c r="R11" s="650">
        <v>3926772.4164</v>
      </c>
      <c r="S11" s="650">
        <v>134456.55309999999</v>
      </c>
      <c r="T11" s="650">
        <v>0</v>
      </c>
      <c r="U11" s="650">
        <v>0</v>
      </c>
      <c r="V11" s="650">
        <v>0</v>
      </c>
      <c r="W11" s="650">
        <v>0</v>
      </c>
      <c r="X11" s="650">
        <v>0</v>
      </c>
      <c r="Y11" s="650">
        <v>0</v>
      </c>
      <c r="Z11" s="650">
        <v>0</v>
      </c>
      <c r="AA11" s="659">
        <v>0</v>
      </c>
    </row>
    <row r="12" spans="1:27">
      <c r="A12" s="392" t="s">
        <v>434</v>
      </c>
      <c r="B12" s="393" t="s">
        <v>435</v>
      </c>
      <c r="C12" s="662">
        <v>262814204.06339997</v>
      </c>
      <c r="D12" s="650">
        <v>236453575.28259999</v>
      </c>
      <c r="E12" s="650">
        <v>3635751.9087999999</v>
      </c>
      <c r="F12" s="650">
        <v>5265439.9006000003</v>
      </c>
      <c r="G12" s="650">
        <v>0</v>
      </c>
      <c r="H12" s="650">
        <v>10031790.231800001</v>
      </c>
      <c r="I12" s="650">
        <v>922604.13769999996</v>
      </c>
      <c r="J12" s="650">
        <v>1167518.1233000001</v>
      </c>
      <c r="K12" s="650">
        <v>0</v>
      </c>
      <c r="L12" s="650">
        <v>16328838.549000001</v>
      </c>
      <c r="M12" s="650">
        <v>340151.60680000001</v>
      </c>
      <c r="N12" s="650">
        <v>512434.35119999998</v>
      </c>
      <c r="O12" s="650">
        <v>1541515.4129000001</v>
      </c>
      <c r="P12" s="650">
        <v>3145600.2196</v>
      </c>
      <c r="Q12" s="650">
        <v>3114745.9076</v>
      </c>
      <c r="R12" s="650">
        <v>3962390.9802000001</v>
      </c>
      <c r="S12" s="650">
        <v>0</v>
      </c>
      <c r="T12" s="650">
        <v>0</v>
      </c>
      <c r="U12" s="650">
        <v>0</v>
      </c>
      <c r="V12" s="650">
        <v>0</v>
      </c>
      <c r="W12" s="650">
        <v>0</v>
      </c>
      <c r="X12" s="650">
        <v>0</v>
      </c>
      <c r="Y12" s="650">
        <v>0</v>
      </c>
      <c r="Z12" s="650">
        <v>0</v>
      </c>
      <c r="AA12" s="659">
        <v>0</v>
      </c>
    </row>
    <row r="13" spans="1:27">
      <c r="A13" s="392" t="s">
        <v>436</v>
      </c>
      <c r="B13" s="393" t="s">
        <v>437</v>
      </c>
      <c r="C13" s="662">
        <v>132423140.33379999</v>
      </c>
      <c r="D13" s="650">
        <v>126081669.498</v>
      </c>
      <c r="E13" s="650">
        <v>7078016.1485000001</v>
      </c>
      <c r="F13" s="650">
        <v>0</v>
      </c>
      <c r="G13" s="650">
        <v>0</v>
      </c>
      <c r="H13" s="650">
        <v>579121.68900000001</v>
      </c>
      <c r="I13" s="650">
        <v>289471.87699999998</v>
      </c>
      <c r="J13" s="650">
        <v>0</v>
      </c>
      <c r="K13" s="650">
        <v>0</v>
      </c>
      <c r="L13" s="650">
        <v>5762349.1467999993</v>
      </c>
      <c r="M13" s="650">
        <v>206434.35769999999</v>
      </c>
      <c r="N13" s="650">
        <v>467109.63179999997</v>
      </c>
      <c r="O13" s="650">
        <v>374526.04580000002</v>
      </c>
      <c r="P13" s="650">
        <v>524057.24219999998</v>
      </c>
      <c r="Q13" s="650">
        <v>1880293.2087999999</v>
      </c>
      <c r="R13" s="650">
        <v>1978222.9617999999</v>
      </c>
      <c r="S13" s="650">
        <v>0</v>
      </c>
      <c r="T13" s="650">
        <v>0</v>
      </c>
      <c r="U13" s="650">
        <v>0</v>
      </c>
      <c r="V13" s="650">
        <v>0</v>
      </c>
      <c r="W13" s="650">
        <v>0</v>
      </c>
      <c r="X13" s="650">
        <v>0</v>
      </c>
      <c r="Y13" s="650">
        <v>0</v>
      </c>
      <c r="Z13" s="650">
        <v>0</v>
      </c>
      <c r="AA13" s="659">
        <v>0</v>
      </c>
    </row>
    <row r="14" spans="1:27">
      <c r="A14" s="392" t="s">
        <v>438</v>
      </c>
      <c r="B14" s="393" t="s">
        <v>439</v>
      </c>
      <c r="C14" s="662">
        <v>384556757.79229999</v>
      </c>
      <c r="D14" s="650">
        <v>366620345.4788</v>
      </c>
      <c r="E14" s="650">
        <v>399196.82459999999</v>
      </c>
      <c r="F14" s="650">
        <v>0</v>
      </c>
      <c r="G14" s="650">
        <v>0</v>
      </c>
      <c r="H14" s="650">
        <v>13815232.945799999</v>
      </c>
      <c r="I14" s="650">
        <v>0</v>
      </c>
      <c r="J14" s="650">
        <v>8002268.9952999996</v>
      </c>
      <c r="K14" s="650">
        <v>0</v>
      </c>
      <c r="L14" s="650">
        <v>4121179.3677000003</v>
      </c>
      <c r="M14" s="650">
        <v>0</v>
      </c>
      <c r="N14" s="650">
        <v>0</v>
      </c>
      <c r="O14" s="650">
        <v>194127.5172</v>
      </c>
      <c r="P14" s="650">
        <v>282054.63770000002</v>
      </c>
      <c r="Q14" s="650">
        <v>858149.27729999996</v>
      </c>
      <c r="R14" s="650">
        <v>1848269.5778000001</v>
      </c>
      <c r="S14" s="650">
        <v>0</v>
      </c>
      <c r="T14" s="650">
        <v>0</v>
      </c>
      <c r="U14" s="650">
        <v>0</v>
      </c>
      <c r="V14" s="650">
        <v>0</v>
      </c>
      <c r="W14" s="650">
        <v>0</v>
      </c>
      <c r="X14" s="650">
        <v>0</v>
      </c>
      <c r="Y14" s="650">
        <v>0</v>
      </c>
      <c r="Z14" s="650">
        <v>0</v>
      </c>
      <c r="AA14" s="659">
        <v>0</v>
      </c>
    </row>
    <row r="15" spans="1:27">
      <c r="A15" s="391">
        <v>1.2</v>
      </c>
      <c r="B15" s="389" t="s">
        <v>644</v>
      </c>
      <c r="C15" s="660">
        <v>24459500.114496958</v>
      </c>
      <c r="D15" s="650">
        <v>4142542.4159619398</v>
      </c>
      <c r="E15" s="650">
        <v>49095.81524032</v>
      </c>
      <c r="F15" s="650">
        <v>13731.857669839999</v>
      </c>
      <c r="G15" s="650">
        <v>0</v>
      </c>
      <c r="H15" s="650">
        <v>1225434.54135991</v>
      </c>
      <c r="I15" s="650">
        <v>25551.250641070001</v>
      </c>
      <c r="J15" s="650">
        <v>283359.14539696003</v>
      </c>
      <c r="K15" s="650">
        <v>0</v>
      </c>
      <c r="L15" s="650">
        <v>19091523.157175109</v>
      </c>
      <c r="M15" s="650">
        <v>589054.91915454005</v>
      </c>
      <c r="N15" s="650">
        <v>4575392.7368714996</v>
      </c>
      <c r="O15" s="650">
        <v>2193195.1205122299</v>
      </c>
      <c r="P15" s="650">
        <v>2086612.52548606</v>
      </c>
      <c r="Q15" s="650">
        <v>3410895.27609355</v>
      </c>
      <c r="R15" s="650">
        <v>2680811.3800285701</v>
      </c>
      <c r="S15" s="650">
        <v>6722.827655</v>
      </c>
      <c r="T15" s="650">
        <v>0</v>
      </c>
      <c r="U15" s="650">
        <v>0</v>
      </c>
      <c r="V15" s="650">
        <v>0</v>
      </c>
      <c r="W15" s="650">
        <v>0</v>
      </c>
      <c r="X15" s="650">
        <v>0</v>
      </c>
      <c r="Y15" s="650">
        <v>0</v>
      </c>
      <c r="Z15" s="650">
        <v>0</v>
      </c>
      <c r="AA15" s="659">
        <v>0</v>
      </c>
    </row>
    <row r="16" spans="1:27">
      <c r="A16" s="390">
        <v>1.3</v>
      </c>
      <c r="B16" s="389" t="s">
        <v>440</v>
      </c>
      <c r="C16" s="663"/>
      <c r="D16" s="664"/>
      <c r="E16" s="664"/>
      <c r="F16" s="664"/>
      <c r="G16" s="664"/>
      <c r="H16" s="664"/>
      <c r="I16" s="664"/>
      <c r="J16" s="664"/>
      <c r="K16" s="664"/>
      <c r="L16" s="664"/>
      <c r="M16" s="664"/>
      <c r="N16" s="664"/>
      <c r="O16" s="664"/>
      <c r="P16" s="664"/>
      <c r="Q16" s="664"/>
      <c r="R16" s="664"/>
      <c r="S16" s="664"/>
      <c r="T16" s="664"/>
      <c r="U16" s="664"/>
      <c r="V16" s="664"/>
      <c r="W16" s="664"/>
      <c r="X16" s="664"/>
      <c r="Y16" s="664"/>
      <c r="Z16" s="664"/>
      <c r="AA16" s="665"/>
    </row>
    <row r="17" spans="1:27" ht="25.5">
      <c r="A17" s="386" t="s">
        <v>441</v>
      </c>
      <c r="B17" s="388" t="s">
        <v>442</v>
      </c>
      <c r="C17" s="666">
        <v>2441685673.3058214</v>
      </c>
      <c r="D17" s="650">
        <v>2203043273.2798672</v>
      </c>
      <c r="E17" s="650">
        <v>43081833.500357002</v>
      </c>
      <c r="F17" s="650">
        <v>11074078.766000001</v>
      </c>
      <c r="G17" s="650">
        <v>0</v>
      </c>
      <c r="H17" s="650">
        <v>146442260.880059</v>
      </c>
      <c r="I17" s="650">
        <v>9700602.2107999995</v>
      </c>
      <c r="J17" s="650">
        <v>36711993.446800001</v>
      </c>
      <c r="K17" s="650">
        <v>0</v>
      </c>
      <c r="L17" s="650">
        <v>92200139.145895004</v>
      </c>
      <c r="M17" s="650">
        <v>3943622.9745999998</v>
      </c>
      <c r="N17" s="650">
        <v>13538316.6251</v>
      </c>
      <c r="O17" s="650">
        <v>13669518.1263</v>
      </c>
      <c r="P17" s="650">
        <v>13868139.174206</v>
      </c>
      <c r="Q17" s="650">
        <v>14486881.878644001</v>
      </c>
      <c r="R17" s="650">
        <v>11588116.283895001</v>
      </c>
      <c r="S17" s="650">
        <v>134456.55309999999</v>
      </c>
      <c r="T17" s="650">
        <v>0</v>
      </c>
      <c r="U17" s="650">
        <v>0</v>
      </c>
      <c r="V17" s="650">
        <v>0</v>
      </c>
      <c r="W17" s="650">
        <v>0</v>
      </c>
      <c r="X17" s="650">
        <v>0</v>
      </c>
      <c r="Y17" s="650">
        <v>0</v>
      </c>
      <c r="Z17" s="650">
        <v>0</v>
      </c>
      <c r="AA17" s="659">
        <v>0</v>
      </c>
    </row>
    <row r="18" spans="1:27" ht="25.5">
      <c r="A18" s="384" t="s">
        <v>443</v>
      </c>
      <c r="B18" s="385" t="s">
        <v>444</v>
      </c>
      <c r="C18" s="667">
        <v>2303355213.5810728</v>
      </c>
      <c r="D18" s="650">
        <v>2069574298.48089</v>
      </c>
      <c r="E18" s="650">
        <v>43019911.479970001</v>
      </c>
      <c r="F18" s="650">
        <v>11074078.766000001</v>
      </c>
      <c r="G18" s="650">
        <v>0</v>
      </c>
      <c r="H18" s="650">
        <v>142456573.52552402</v>
      </c>
      <c r="I18" s="650">
        <v>9688641.5083000008</v>
      </c>
      <c r="J18" s="650">
        <v>34240701.204972997</v>
      </c>
      <c r="K18" s="650">
        <v>0</v>
      </c>
      <c r="L18" s="650">
        <v>91324341.574659005</v>
      </c>
      <c r="M18" s="650">
        <v>3611904.3265</v>
      </c>
      <c r="N18" s="650">
        <v>13492451.077500001</v>
      </c>
      <c r="O18" s="650">
        <v>13602823.5789</v>
      </c>
      <c r="P18" s="650">
        <v>13839859.942005999</v>
      </c>
      <c r="Q18" s="650">
        <v>14482281.878644001</v>
      </c>
      <c r="R18" s="650">
        <v>11311613.299559001</v>
      </c>
      <c r="S18" s="650">
        <v>134456.55309999999</v>
      </c>
      <c r="T18" s="650">
        <v>0</v>
      </c>
      <c r="U18" s="650">
        <v>0</v>
      </c>
      <c r="V18" s="650">
        <v>0</v>
      </c>
      <c r="W18" s="650">
        <v>0</v>
      </c>
      <c r="X18" s="650">
        <v>0</v>
      </c>
      <c r="Y18" s="650">
        <v>0</v>
      </c>
      <c r="Z18" s="650">
        <v>0</v>
      </c>
      <c r="AA18" s="659">
        <v>0</v>
      </c>
    </row>
    <row r="19" spans="1:27">
      <c r="A19" s="386" t="s">
        <v>445</v>
      </c>
      <c r="B19" s="387" t="s">
        <v>446</v>
      </c>
      <c r="C19" s="668">
        <v>4102829387.0540361</v>
      </c>
      <c r="D19" s="650">
        <v>3741625158.6193151</v>
      </c>
      <c r="E19" s="650">
        <v>78270912.588734001</v>
      </c>
      <c r="F19" s="650">
        <v>28148567.347591002</v>
      </c>
      <c r="G19" s="650">
        <v>0</v>
      </c>
      <c r="H19" s="650">
        <v>230097869.49817401</v>
      </c>
      <c r="I19" s="650">
        <v>16305255.278736001</v>
      </c>
      <c r="J19" s="650">
        <v>68545858.297957003</v>
      </c>
      <c r="K19" s="650">
        <v>0</v>
      </c>
      <c r="L19" s="650">
        <v>131106358.93654701</v>
      </c>
      <c r="M19" s="650">
        <v>6998755.1984989997</v>
      </c>
      <c r="N19" s="650">
        <v>18000027.621056002</v>
      </c>
      <c r="O19" s="650">
        <v>25331363.355250999</v>
      </c>
      <c r="P19" s="650">
        <v>17348331.048645001</v>
      </c>
      <c r="Q19" s="650">
        <v>20247409.184666</v>
      </c>
      <c r="R19" s="650">
        <v>8114376.0296010002</v>
      </c>
      <c r="S19" s="650">
        <v>397961.60929200001</v>
      </c>
      <c r="T19" s="650">
        <v>0</v>
      </c>
      <c r="U19" s="650">
        <v>0</v>
      </c>
      <c r="V19" s="650">
        <v>0</v>
      </c>
      <c r="W19" s="650">
        <v>0</v>
      </c>
      <c r="X19" s="650">
        <v>0</v>
      </c>
      <c r="Y19" s="650">
        <v>0</v>
      </c>
      <c r="Z19" s="650">
        <v>0</v>
      </c>
      <c r="AA19" s="659">
        <v>0</v>
      </c>
    </row>
    <row r="20" spans="1:27">
      <c r="A20" s="384" t="s">
        <v>447</v>
      </c>
      <c r="B20" s="385" t="s">
        <v>448</v>
      </c>
      <c r="C20" s="667">
        <v>3692536900.1089835</v>
      </c>
      <c r="D20" s="650">
        <v>3377397550.5975332</v>
      </c>
      <c r="E20" s="650">
        <v>74230066.841618001</v>
      </c>
      <c r="F20" s="650">
        <v>25730671.325135</v>
      </c>
      <c r="G20" s="650">
        <v>0</v>
      </c>
      <c r="H20" s="650">
        <v>186306379.94960001</v>
      </c>
      <c r="I20" s="650">
        <v>16285556.699862</v>
      </c>
      <c r="J20" s="650">
        <v>56497545.462883003</v>
      </c>
      <c r="K20" s="650">
        <v>0</v>
      </c>
      <c r="L20" s="650">
        <v>128832969.56185</v>
      </c>
      <c r="M20" s="650">
        <v>5662660.9839989999</v>
      </c>
      <c r="N20" s="650">
        <v>17579680.039229002</v>
      </c>
      <c r="O20" s="650">
        <v>25129886.980083998</v>
      </c>
      <c r="P20" s="650">
        <v>17314471.280845001</v>
      </c>
      <c r="Q20" s="650">
        <v>20247409.184666</v>
      </c>
      <c r="R20" s="650">
        <v>7997922.413958</v>
      </c>
      <c r="S20" s="650">
        <v>397961.60929200001</v>
      </c>
      <c r="T20" s="650">
        <v>0</v>
      </c>
      <c r="U20" s="650">
        <v>0</v>
      </c>
      <c r="V20" s="650">
        <v>0</v>
      </c>
      <c r="W20" s="650">
        <v>0</v>
      </c>
      <c r="X20" s="650">
        <v>0</v>
      </c>
      <c r="Y20" s="650">
        <v>0</v>
      </c>
      <c r="Z20" s="650">
        <v>0</v>
      </c>
      <c r="AA20" s="659">
        <v>0</v>
      </c>
    </row>
    <row r="21" spans="1:27">
      <c r="A21" s="383">
        <v>1.4</v>
      </c>
      <c r="B21" s="382" t="s">
        <v>467</v>
      </c>
      <c r="C21" s="669">
        <v>34406609.775863945</v>
      </c>
      <c r="D21" s="650">
        <v>34104968.649973944</v>
      </c>
      <c r="E21" s="650">
        <v>11913.81854</v>
      </c>
      <c r="F21" s="650">
        <v>0</v>
      </c>
      <c r="G21" s="650">
        <v>0</v>
      </c>
      <c r="H21" s="650">
        <v>128481.12960000001</v>
      </c>
      <c r="I21" s="650">
        <v>52694.696060000002</v>
      </c>
      <c r="J21" s="650">
        <v>0</v>
      </c>
      <c r="K21" s="650">
        <v>0</v>
      </c>
      <c r="L21" s="650">
        <v>95241.658049999998</v>
      </c>
      <c r="M21" s="650">
        <v>11036.376820000001</v>
      </c>
      <c r="N21" s="650">
        <v>0</v>
      </c>
      <c r="O21" s="650">
        <v>2273.4468200000001</v>
      </c>
      <c r="P21" s="650">
        <v>0</v>
      </c>
      <c r="Q21" s="650">
        <v>0</v>
      </c>
      <c r="R21" s="650">
        <v>0</v>
      </c>
      <c r="S21" s="650">
        <v>0</v>
      </c>
      <c r="T21" s="650">
        <v>0</v>
      </c>
      <c r="U21" s="650">
        <v>0</v>
      </c>
      <c r="V21" s="650">
        <v>0</v>
      </c>
      <c r="W21" s="650">
        <v>0</v>
      </c>
      <c r="X21" s="650">
        <v>0</v>
      </c>
      <c r="Y21" s="650">
        <v>0</v>
      </c>
      <c r="Z21" s="650">
        <v>0</v>
      </c>
      <c r="AA21" s="659">
        <v>0</v>
      </c>
    </row>
    <row r="22" spans="1:27" ht="13.5" thickBot="1">
      <c r="A22" s="381">
        <v>1.5</v>
      </c>
      <c r="B22" s="380" t="s">
        <v>468</v>
      </c>
      <c r="C22" s="670">
        <v>7560141.4383000005</v>
      </c>
      <c r="D22" s="671">
        <v>7560141.4383000005</v>
      </c>
      <c r="E22" s="671">
        <v>7560141.4383000005</v>
      </c>
      <c r="F22" s="671">
        <v>0</v>
      </c>
      <c r="G22" s="671">
        <v>0</v>
      </c>
      <c r="H22" s="671">
        <v>0</v>
      </c>
      <c r="I22" s="671">
        <v>0</v>
      </c>
      <c r="J22" s="671">
        <v>0</v>
      </c>
      <c r="K22" s="671">
        <v>0</v>
      </c>
      <c r="L22" s="671">
        <v>0</v>
      </c>
      <c r="M22" s="671">
        <v>0</v>
      </c>
      <c r="N22" s="671">
        <v>0</v>
      </c>
      <c r="O22" s="671">
        <v>0</v>
      </c>
      <c r="P22" s="671">
        <v>0</v>
      </c>
      <c r="Q22" s="671">
        <v>0</v>
      </c>
      <c r="R22" s="671">
        <v>0</v>
      </c>
      <c r="S22" s="671">
        <v>0</v>
      </c>
      <c r="T22" s="671">
        <v>0</v>
      </c>
      <c r="U22" s="671">
        <v>0</v>
      </c>
      <c r="V22" s="671">
        <v>0</v>
      </c>
      <c r="W22" s="671">
        <v>0</v>
      </c>
      <c r="X22" s="671">
        <v>0</v>
      </c>
      <c r="Y22" s="671">
        <v>0</v>
      </c>
      <c r="Z22" s="671">
        <v>0</v>
      </c>
      <c r="AA22" s="672">
        <v>0</v>
      </c>
    </row>
  </sheetData>
  <mergeCells count="7">
    <mergeCell ref="U6:AA6"/>
    <mergeCell ref="C5:AA5"/>
    <mergeCell ref="A5:B7"/>
    <mergeCell ref="D6:G6"/>
    <mergeCell ref="C6:C7"/>
    <mergeCell ref="H6:K6"/>
    <mergeCell ref="M6:S6"/>
  </mergeCells>
  <conditionalFormatting sqref="A5">
    <cfRule type="duplicateValues" dxfId="8" priority="1"/>
    <cfRule type="duplicateValues" dxfId="7" priority="2"/>
    <cfRule type="duplicateValues" dxfId="6" priority="3"/>
  </conditionalFormatting>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L35"/>
  <sheetViews>
    <sheetView showGridLines="0" zoomScale="80" zoomScaleNormal="80" workbookViewId="0">
      <selection activeCell="B2" sqref="B2"/>
    </sheetView>
  </sheetViews>
  <sheetFormatPr defaultColWidth="9.140625" defaultRowHeight="12.75"/>
  <cols>
    <col min="1" max="1" width="11.85546875" style="355" bestFit="1" customWidth="1"/>
    <col min="2" max="2" width="93.42578125" style="355" customWidth="1"/>
    <col min="3" max="3" width="19.42578125" style="355" customWidth="1"/>
    <col min="4" max="5" width="16.140625" style="355" customWidth="1"/>
    <col min="6" max="6" width="16.140625" style="371" customWidth="1"/>
    <col min="7" max="7" width="25.140625" style="371" customWidth="1"/>
    <col min="8" max="8" width="16.140625" style="355" customWidth="1"/>
    <col min="9" max="11" width="16.140625" style="371" customWidth="1"/>
    <col min="12" max="12" width="26.140625" style="371" customWidth="1"/>
    <col min="13" max="16384" width="9.140625" style="355"/>
  </cols>
  <sheetData>
    <row r="1" spans="1:12" ht="13.5">
      <c r="A1" s="303" t="s">
        <v>97</v>
      </c>
      <c r="B1" s="229" t="str">
        <f>Info!C2</f>
        <v>სს "ბაზისბანკი"</v>
      </c>
      <c r="F1" s="355"/>
      <c r="G1" s="355"/>
      <c r="I1" s="355"/>
      <c r="J1" s="355"/>
      <c r="K1" s="355"/>
      <c r="L1" s="355"/>
    </row>
    <row r="2" spans="1:12">
      <c r="A2" s="303" t="s">
        <v>98</v>
      </c>
      <c r="B2" s="647">
        <f>'1. key ratios'!B2</f>
        <v>45747</v>
      </c>
      <c r="F2" s="355"/>
      <c r="G2" s="355"/>
      <c r="I2" s="355"/>
      <c r="J2" s="355"/>
      <c r="K2" s="355"/>
      <c r="L2" s="355"/>
    </row>
    <row r="3" spans="1:12">
      <c r="A3" s="305" t="s">
        <v>451</v>
      </c>
      <c r="F3" s="355"/>
      <c r="G3" s="355"/>
      <c r="I3" s="355"/>
      <c r="J3" s="355"/>
      <c r="K3" s="355"/>
      <c r="L3" s="355"/>
    </row>
    <row r="4" spans="1:12">
      <c r="F4" s="355"/>
      <c r="G4" s="355"/>
      <c r="I4" s="355"/>
      <c r="J4" s="355"/>
      <c r="K4" s="355"/>
      <c r="L4" s="355"/>
    </row>
    <row r="5" spans="1:12" ht="37.5" customHeight="1">
      <c r="A5" s="757" t="s">
        <v>452</v>
      </c>
      <c r="B5" s="758"/>
      <c r="C5" s="806" t="s">
        <v>453</v>
      </c>
      <c r="D5" s="807"/>
      <c r="E5" s="807"/>
      <c r="F5" s="807"/>
      <c r="G5" s="807"/>
      <c r="H5" s="806" t="s">
        <v>656</v>
      </c>
      <c r="I5" s="808"/>
      <c r="J5" s="808"/>
      <c r="K5" s="808"/>
      <c r="L5" s="809"/>
    </row>
    <row r="6" spans="1:12" ht="39.6" customHeight="1">
      <c r="A6" s="761"/>
      <c r="B6" s="762"/>
      <c r="C6" s="309"/>
      <c r="D6" s="353" t="s">
        <v>641</v>
      </c>
      <c r="E6" s="353" t="s">
        <v>640</v>
      </c>
      <c r="F6" s="353" t="s">
        <v>639</v>
      </c>
      <c r="G6" s="353" t="s">
        <v>638</v>
      </c>
      <c r="H6" s="372"/>
      <c r="I6" s="353" t="s">
        <v>641</v>
      </c>
      <c r="J6" s="353" t="s">
        <v>640</v>
      </c>
      <c r="K6" s="353" t="s">
        <v>639</v>
      </c>
      <c r="L6" s="353" t="s">
        <v>638</v>
      </c>
    </row>
    <row r="7" spans="1:12">
      <c r="A7" s="345">
        <v>1</v>
      </c>
      <c r="B7" s="358" t="s">
        <v>375</v>
      </c>
      <c r="C7" s="673">
        <v>60385511.420299999</v>
      </c>
      <c r="D7" s="650">
        <v>55909458.869800001</v>
      </c>
      <c r="E7" s="650">
        <v>1445447.6697</v>
      </c>
      <c r="F7" s="674">
        <v>3030604.8807999999</v>
      </c>
      <c r="G7" s="674">
        <v>0</v>
      </c>
      <c r="H7" s="650">
        <v>39.706017136122611</v>
      </c>
      <c r="I7" s="674">
        <v>39.706017136122611</v>
      </c>
      <c r="J7" s="674">
        <v>0</v>
      </c>
      <c r="K7" s="674">
        <v>0</v>
      </c>
      <c r="L7" s="674">
        <v>0</v>
      </c>
    </row>
    <row r="8" spans="1:12">
      <c r="A8" s="345">
        <v>2</v>
      </c>
      <c r="B8" s="358" t="s">
        <v>376</v>
      </c>
      <c r="C8" s="673">
        <v>210331120.75550002</v>
      </c>
      <c r="D8" s="650">
        <v>202995387.58230001</v>
      </c>
      <c r="E8" s="650">
        <v>2846803.2023999998</v>
      </c>
      <c r="F8" s="674">
        <v>4488929.9708000002</v>
      </c>
      <c r="G8" s="674">
        <v>0</v>
      </c>
      <c r="H8" s="650">
        <v>358343.55313303735</v>
      </c>
      <c r="I8" s="674">
        <v>348614.82017654931</v>
      </c>
      <c r="J8" s="674">
        <v>9728.7329564880438</v>
      </c>
      <c r="K8" s="674">
        <v>0</v>
      </c>
      <c r="L8" s="674">
        <v>0</v>
      </c>
    </row>
    <row r="9" spans="1:12">
      <c r="A9" s="345">
        <v>3</v>
      </c>
      <c r="B9" s="358" t="s">
        <v>617</v>
      </c>
      <c r="C9" s="673">
        <v>102022.0748</v>
      </c>
      <c r="D9" s="650">
        <v>102022.0748</v>
      </c>
      <c r="E9" s="650">
        <v>0</v>
      </c>
      <c r="F9" s="675">
        <v>0</v>
      </c>
      <c r="G9" s="675">
        <v>0</v>
      </c>
      <c r="H9" s="650">
        <v>6.8375053839056061</v>
      </c>
      <c r="I9" s="675">
        <v>6.8375053839056061</v>
      </c>
      <c r="J9" s="675">
        <v>0</v>
      </c>
      <c r="K9" s="675">
        <v>0</v>
      </c>
      <c r="L9" s="675">
        <v>0</v>
      </c>
    </row>
    <row r="10" spans="1:12">
      <c r="A10" s="345">
        <v>4</v>
      </c>
      <c r="B10" s="358" t="s">
        <v>377</v>
      </c>
      <c r="C10" s="673">
        <v>274493568.387299</v>
      </c>
      <c r="D10" s="650">
        <v>261755425.689899</v>
      </c>
      <c r="E10" s="650">
        <v>5405553.2066000002</v>
      </c>
      <c r="F10" s="675">
        <v>7332589.4907999998</v>
      </c>
      <c r="G10" s="675">
        <v>0</v>
      </c>
      <c r="H10" s="650">
        <v>1525392.8564481719</v>
      </c>
      <c r="I10" s="675">
        <v>323968.97986435844</v>
      </c>
      <c r="J10" s="675">
        <v>53905.43401237746</v>
      </c>
      <c r="K10" s="675">
        <v>1147518.4425714361</v>
      </c>
      <c r="L10" s="675">
        <v>0</v>
      </c>
    </row>
    <row r="11" spans="1:12">
      <c r="A11" s="345">
        <v>5</v>
      </c>
      <c r="B11" s="358" t="s">
        <v>378</v>
      </c>
      <c r="C11" s="673">
        <v>231087115.94849879</v>
      </c>
      <c r="D11" s="650">
        <v>199176538.19009891</v>
      </c>
      <c r="E11" s="650">
        <v>24795603.80929989</v>
      </c>
      <c r="F11" s="675">
        <v>7114973.9491000008</v>
      </c>
      <c r="G11" s="675">
        <v>0</v>
      </c>
      <c r="H11" s="650">
        <v>763975.78446774953</v>
      </c>
      <c r="I11" s="675">
        <v>192181.14351948077</v>
      </c>
      <c r="J11" s="675">
        <v>93508.644806197655</v>
      </c>
      <c r="K11" s="675">
        <v>478285.99614207103</v>
      </c>
      <c r="L11" s="675">
        <v>0</v>
      </c>
    </row>
    <row r="12" spans="1:12">
      <c r="A12" s="345">
        <v>6</v>
      </c>
      <c r="B12" s="358" t="s">
        <v>379</v>
      </c>
      <c r="C12" s="673">
        <v>70219087.828699782</v>
      </c>
      <c r="D12" s="650">
        <v>64169381.650399789</v>
      </c>
      <c r="E12" s="650">
        <v>2685487.3034999999</v>
      </c>
      <c r="F12" s="675">
        <v>3364218.8748000003</v>
      </c>
      <c r="G12" s="675">
        <v>0</v>
      </c>
      <c r="H12" s="650">
        <v>1038142.1377530973</v>
      </c>
      <c r="I12" s="675">
        <v>246895.97210286156</v>
      </c>
      <c r="J12" s="675">
        <v>39087.966620012216</v>
      </c>
      <c r="K12" s="675">
        <v>752158.19903022354</v>
      </c>
      <c r="L12" s="675">
        <v>0</v>
      </c>
    </row>
    <row r="13" spans="1:12">
      <c r="A13" s="345">
        <v>7</v>
      </c>
      <c r="B13" s="358" t="s">
        <v>380</v>
      </c>
      <c r="C13" s="673">
        <v>86639324.481999904</v>
      </c>
      <c r="D13" s="650">
        <v>81812303.061399907</v>
      </c>
      <c r="E13" s="650">
        <v>4702840.6357000005</v>
      </c>
      <c r="F13" s="675">
        <v>124180.7849</v>
      </c>
      <c r="G13" s="675">
        <v>0</v>
      </c>
      <c r="H13" s="650">
        <v>326874.98457037471</v>
      </c>
      <c r="I13" s="675">
        <v>282293.82789082528</v>
      </c>
      <c r="J13" s="675">
        <v>44581.156679549415</v>
      </c>
      <c r="K13" s="675">
        <v>0</v>
      </c>
      <c r="L13" s="675">
        <v>0</v>
      </c>
    </row>
    <row r="14" spans="1:12">
      <c r="A14" s="345">
        <v>8</v>
      </c>
      <c r="B14" s="358" t="s">
        <v>381</v>
      </c>
      <c r="C14" s="673">
        <v>122592972.8612999</v>
      </c>
      <c r="D14" s="650">
        <v>116626271.03759989</v>
      </c>
      <c r="E14" s="650">
        <v>4180907.2512000003</v>
      </c>
      <c r="F14" s="675">
        <v>1785794.5725</v>
      </c>
      <c r="G14" s="675">
        <v>0</v>
      </c>
      <c r="H14" s="650">
        <v>730175.68334922858</v>
      </c>
      <c r="I14" s="675">
        <v>186375.44457297807</v>
      </c>
      <c r="J14" s="675">
        <v>30671.246829175358</v>
      </c>
      <c r="K14" s="675">
        <v>513128.99194707518</v>
      </c>
      <c r="L14" s="675">
        <v>0</v>
      </c>
    </row>
    <row r="15" spans="1:12">
      <c r="A15" s="345">
        <v>9</v>
      </c>
      <c r="B15" s="358" t="s">
        <v>382</v>
      </c>
      <c r="C15" s="673">
        <v>92448396.176099971</v>
      </c>
      <c r="D15" s="650">
        <v>60435639.145699985</v>
      </c>
      <c r="E15" s="650">
        <v>31399394.700899988</v>
      </c>
      <c r="F15" s="675">
        <v>613362.32949999999</v>
      </c>
      <c r="G15" s="675">
        <v>0</v>
      </c>
      <c r="H15" s="650">
        <v>678795.53773223981</v>
      </c>
      <c r="I15" s="675">
        <v>164872.22394034229</v>
      </c>
      <c r="J15" s="675">
        <v>369424.01706514572</v>
      </c>
      <c r="K15" s="675">
        <v>144499.29672675187</v>
      </c>
      <c r="L15" s="675">
        <v>0</v>
      </c>
    </row>
    <row r="16" spans="1:12">
      <c r="A16" s="345">
        <v>10</v>
      </c>
      <c r="B16" s="358" t="s">
        <v>383</v>
      </c>
      <c r="C16" s="673">
        <v>27143227.585499994</v>
      </c>
      <c r="D16" s="650">
        <v>27030412.046999995</v>
      </c>
      <c r="E16" s="650">
        <v>14093.4107</v>
      </c>
      <c r="F16" s="675">
        <v>98722.127800000002</v>
      </c>
      <c r="G16" s="675">
        <v>0</v>
      </c>
      <c r="H16" s="650">
        <v>47519.13208105338</v>
      </c>
      <c r="I16" s="675">
        <v>34098.167451683519</v>
      </c>
      <c r="J16" s="675">
        <v>6.7871441636489998</v>
      </c>
      <c r="K16" s="675">
        <v>13414.177485206204</v>
      </c>
      <c r="L16" s="675">
        <v>0</v>
      </c>
    </row>
    <row r="17" spans="1:12">
      <c r="A17" s="345">
        <v>11</v>
      </c>
      <c r="B17" s="358" t="s">
        <v>384</v>
      </c>
      <c r="C17" s="673">
        <v>6382103.9585999902</v>
      </c>
      <c r="D17" s="650">
        <v>6110578.1005999902</v>
      </c>
      <c r="E17" s="650">
        <v>0</v>
      </c>
      <c r="F17" s="675">
        <v>271525.85800000001</v>
      </c>
      <c r="G17" s="675">
        <v>0</v>
      </c>
      <c r="H17" s="650">
        <v>81107.536501509967</v>
      </c>
      <c r="I17" s="675">
        <v>19674.346299037927</v>
      </c>
      <c r="J17" s="675">
        <v>0</v>
      </c>
      <c r="K17" s="675">
        <v>61433.19020247204</v>
      </c>
      <c r="L17" s="675">
        <v>0</v>
      </c>
    </row>
    <row r="18" spans="1:12">
      <c r="A18" s="345">
        <v>12</v>
      </c>
      <c r="B18" s="358" t="s">
        <v>385</v>
      </c>
      <c r="C18" s="673">
        <v>46081540.516999967</v>
      </c>
      <c r="D18" s="650">
        <v>44712114.422699973</v>
      </c>
      <c r="E18" s="650">
        <v>356620.57030000002</v>
      </c>
      <c r="F18" s="675">
        <v>1012805.524</v>
      </c>
      <c r="G18" s="675">
        <v>0</v>
      </c>
      <c r="H18" s="650">
        <v>52321.59833320223</v>
      </c>
      <c r="I18" s="675">
        <v>48023.6455652558</v>
      </c>
      <c r="J18" s="675">
        <v>371.76501320218301</v>
      </c>
      <c r="K18" s="675">
        <v>3926.1877547442527</v>
      </c>
      <c r="L18" s="675">
        <v>0</v>
      </c>
    </row>
    <row r="19" spans="1:12">
      <c r="A19" s="345">
        <v>13</v>
      </c>
      <c r="B19" s="358" t="s">
        <v>386</v>
      </c>
      <c r="C19" s="673">
        <v>82377902.320199788</v>
      </c>
      <c r="D19" s="650">
        <v>80062181.214699775</v>
      </c>
      <c r="E19" s="650">
        <v>516485.41149999999</v>
      </c>
      <c r="F19" s="675">
        <v>1799235.6940000001</v>
      </c>
      <c r="G19" s="675">
        <v>0</v>
      </c>
      <c r="H19" s="650">
        <v>132959.46024883253</v>
      </c>
      <c r="I19" s="675">
        <v>132959.46024883253</v>
      </c>
      <c r="J19" s="675">
        <v>0</v>
      </c>
      <c r="K19" s="675">
        <v>0</v>
      </c>
      <c r="L19" s="675">
        <v>0</v>
      </c>
    </row>
    <row r="20" spans="1:12">
      <c r="A20" s="345">
        <v>14</v>
      </c>
      <c r="B20" s="358" t="s">
        <v>387</v>
      </c>
      <c r="C20" s="673">
        <v>207309216.51939976</v>
      </c>
      <c r="D20" s="650">
        <v>154446599.19239986</v>
      </c>
      <c r="E20" s="650">
        <v>30794343.608799901</v>
      </c>
      <c r="F20" s="675">
        <v>22068273.718199998</v>
      </c>
      <c r="G20" s="675">
        <v>0</v>
      </c>
      <c r="H20" s="650">
        <v>6404773.8622158226</v>
      </c>
      <c r="I20" s="675">
        <v>211218.44477887466</v>
      </c>
      <c r="J20" s="675">
        <v>262162.63609631784</v>
      </c>
      <c r="K20" s="675">
        <v>5931392.7813406298</v>
      </c>
      <c r="L20" s="675">
        <v>0</v>
      </c>
    </row>
    <row r="21" spans="1:12">
      <c r="A21" s="345">
        <v>15</v>
      </c>
      <c r="B21" s="358" t="s">
        <v>388</v>
      </c>
      <c r="C21" s="673">
        <v>64005557.054300003</v>
      </c>
      <c r="D21" s="650">
        <v>62323263.4903</v>
      </c>
      <c r="E21" s="650">
        <v>669998.51560000004</v>
      </c>
      <c r="F21" s="675">
        <v>1012295.0484</v>
      </c>
      <c r="G21" s="675">
        <v>0</v>
      </c>
      <c r="H21" s="650">
        <v>143819.41224161975</v>
      </c>
      <c r="I21" s="675">
        <v>82119.50084695885</v>
      </c>
      <c r="J21" s="675">
        <v>11085.158974660908</v>
      </c>
      <c r="K21" s="675">
        <v>50614.75241999999</v>
      </c>
      <c r="L21" s="675">
        <v>0</v>
      </c>
    </row>
    <row r="22" spans="1:12">
      <c r="A22" s="345">
        <v>16</v>
      </c>
      <c r="B22" s="358" t="s">
        <v>389</v>
      </c>
      <c r="C22" s="673">
        <v>13320751.571699992</v>
      </c>
      <c r="D22" s="650">
        <v>4615648.6145000001</v>
      </c>
      <c r="E22" s="650">
        <v>8705102.9571999907</v>
      </c>
      <c r="F22" s="675">
        <v>0</v>
      </c>
      <c r="G22" s="675">
        <v>0</v>
      </c>
      <c r="H22" s="650">
        <v>149628.40387183515</v>
      </c>
      <c r="I22" s="675">
        <v>10712.46926152685</v>
      </c>
      <c r="J22" s="675">
        <v>138915.93461030829</v>
      </c>
      <c r="K22" s="675">
        <v>0</v>
      </c>
      <c r="L22" s="675">
        <v>0</v>
      </c>
    </row>
    <row r="23" spans="1:12">
      <c r="A23" s="345">
        <v>17</v>
      </c>
      <c r="B23" s="358" t="s">
        <v>390</v>
      </c>
      <c r="C23" s="673">
        <v>56686419.140699901</v>
      </c>
      <c r="D23" s="650">
        <v>56326928.235599898</v>
      </c>
      <c r="E23" s="650">
        <v>0</v>
      </c>
      <c r="F23" s="675">
        <v>359490.90509999997</v>
      </c>
      <c r="G23" s="675">
        <v>0</v>
      </c>
      <c r="H23" s="650">
        <v>342779.95907794632</v>
      </c>
      <c r="I23" s="675">
        <v>342779.95907794632</v>
      </c>
      <c r="J23" s="675">
        <v>0</v>
      </c>
      <c r="K23" s="675">
        <v>0</v>
      </c>
      <c r="L23" s="675">
        <v>0</v>
      </c>
    </row>
    <row r="24" spans="1:12">
      <c r="A24" s="345">
        <v>18</v>
      </c>
      <c r="B24" s="358" t="s">
        <v>391</v>
      </c>
      <c r="C24" s="673">
        <v>249117653.20499992</v>
      </c>
      <c r="D24" s="650">
        <v>247764340.22039992</v>
      </c>
      <c r="E24" s="650">
        <v>323567.54359999998</v>
      </c>
      <c r="F24" s="675">
        <v>1029745.441</v>
      </c>
      <c r="G24" s="675">
        <v>0</v>
      </c>
      <c r="H24" s="650">
        <v>706655.08536822814</v>
      </c>
      <c r="I24" s="675">
        <v>620712.93486128584</v>
      </c>
      <c r="J24" s="675">
        <v>0</v>
      </c>
      <c r="K24" s="675">
        <v>85942.150506942329</v>
      </c>
      <c r="L24" s="675">
        <v>0</v>
      </c>
    </row>
    <row r="25" spans="1:12">
      <c r="A25" s="345">
        <v>19</v>
      </c>
      <c r="B25" s="358" t="s">
        <v>392</v>
      </c>
      <c r="C25" s="673">
        <v>9134177.5353999995</v>
      </c>
      <c r="D25" s="650">
        <v>9124214.0529999994</v>
      </c>
      <c r="E25" s="650">
        <v>9963.4824000000008</v>
      </c>
      <c r="F25" s="675">
        <v>0</v>
      </c>
      <c r="G25" s="675">
        <v>0</v>
      </c>
      <c r="H25" s="650">
        <v>40937.770197755817</v>
      </c>
      <c r="I25" s="675">
        <v>40826.604774226456</v>
      </c>
      <c r="J25" s="675">
        <v>111.1654235293588</v>
      </c>
      <c r="K25" s="675">
        <v>0</v>
      </c>
      <c r="L25" s="675">
        <v>0</v>
      </c>
    </row>
    <row r="26" spans="1:12">
      <c r="A26" s="345">
        <v>20</v>
      </c>
      <c r="B26" s="358" t="s">
        <v>393</v>
      </c>
      <c r="C26" s="673">
        <v>153423485.2908999</v>
      </c>
      <c r="D26" s="650">
        <v>150995247.91959992</v>
      </c>
      <c r="E26" s="650">
        <v>342407.16340000002</v>
      </c>
      <c r="F26" s="675">
        <v>2085830.2078999998</v>
      </c>
      <c r="G26" s="675">
        <v>0</v>
      </c>
      <c r="H26" s="650">
        <v>508565.6977376276</v>
      </c>
      <c r="I26" s="675">
        <v>445303.54653024016</v>
      </c>
      <c r="J26" s="675">
        <v>142.9404675444656</v>
      </c>
      <c r="K26" s="675">
        <v>63119.210739842987</v>
      </c>
      <c r="L26" s="675">
        <v>0</v>
      </c>
    </row>
    <row r="27" spans="1:12">
      <c r="A27" s="345">
        <v>21</v>
      </c>
      <c r="B27" s="358" t="s">
        <v>394</v>
      </c>
      <c r="C27" s="673">
        <v>39419912.865299888</v>
      </c>
      <c r="D27" s="650">
        <v>38298231.160799891</v>
      </c>
      <c r="E27" s="650">
        <v>431668.44449999998</v>
      </c>
      <c r="F27" s="675">
        <v>690013.26</v>
      </c>
      <c r="G27" s="675">
        <v>0</v>
      </c>
      <c r="H27" s="650">
        <v>36083.969424406801</v>
      </c>
      <c r="I27" s="675">
        <v>35822.506912178804</v>
      </c>
      <c r="J27" s="675">
        <v>261.46251222799998</v>
      </c>
      <c r="K27" s="675">
        <v>0</v>
      </c>
      <c r="L27" s="675">
        <v>0</v>
      </c>
    </row>
    <row r="28" spans="1:12">
      <c r="A28" s="345">
        <v>22</v>
      </c>
      <c r="B28" s="358" t="s">
        <v>395</v>
      </c>
      <c r="C28" s="673">
        <v>5387754.8454</v>
      </c>
      <c r="D28" s="650">
        <v>4909776.8498999998</v>
      </c>
      <c r="E28" s="650">
        <v>175464.584</v>
      </c>
      <c r="F28" s="675">
        <v>302513.41149999999</v>
      </c>
      <c r="G28" s="675">
        <v>0</v>
      </c>
      <c r="H28" s="650">
        <v>8.2598342039070491</v>
      </c>
      <c r="I28" s="675">
        <v>8.2598342039070491</v>
      </c>
      <c r="J28" s="675">
        <v>0</v>
      </c>
      <c r="K28" s="675">
        <v>0</v>
      </c>
      <c r="L28" s="675">
        <v>0</v>
      </c>
    </row>
    <row r="29" spans="1:12">
      <c r="A29" s="345">
        <v>23</v>
      </c>
      <c r="B29" s="358" t="s">
        <v>396</v>
      </c>
      <c r="C29" s="673">
        <v>356069946.7175988</v>
      </c>
      <c r="D29" s="650">
        <v>339531123.89229882</v>
      </c>
      <c r="E29" s="650">
        <v>7364347.6765999999</v>
      </c>
      <c r="F29" s="675">
        <v>9174475.1487000007</v>
      </c>
      <c r="G29" s="675">
        <v>0</v>
      </c>
      <c r="H29" s="650">
        <v>901882.65900099231</v>
      </c>
      <c r="I29" s="675">
        <v>357916.38987184118</v>
      </c>
      <c r="J29" s="675">
        <v>25574.875227292265</v>
      </c>
      <c r="K29" s="675">
        <v>518391.39390185889</v>
      </c>
      <c r="L29" s="675">
        <v>0</v>
      </c>
    </row>
    <row r="30" spans="1:12">
      <c r="A30" s="345">
        <v>24</v>
      </c>
      <c r="B30" s="358" t="s">
        <v>397</v>
      </c>
      <c r="C30" s="673">
        <v>159611886.07929966</v>
      </c>
      <c r="D30" s="650">
        <v>145937794.31389967</v>
      </c>
      <c r="E30" s="650">
        <v>8781135.40169999</v>
      </c>
      <c r="F30" s="675">
        <v>4892956.3636999996</v>
      </c>
      <c r="G30" s="675">
        <v>0</v>
      </c>
      <c r="H30" s="650">
        <v>2038709.7542712416</v>
      </c>
      <c r="I30" s="675">
        <v>200538.81632889656</v>
      </c>
      <c r="J30" s="675">
        <v>78169.580940378975</v>
      </c>
      <c r="K30" s="675">
        <v>1760001.3570019661</v>
      </c>
      <c r="L30" s="675">
        <v>0</v>
      </c>
    </row>
    <row r="31" spans="1:12">
      <c r="A31" s="345">
        <v>25</v>
      </c>
      <c r="B31" s="358" t="s">
        <v>398</v>
      </c>
      <c r="C31" s="673">
        <v>238437194.03509989</v>
      </c>
      <c r="D31" s="650">
        <v>216306769.13649991</v>
      </c>
      <c r="E31" s="650">
        <v>8817300.4589999896</v>
      </c>
      <c r="F31" s="675">
        <v>13313124.4396</v>
      </c>
      <c r="G31" s="675">
        <v>0</v>
      </c>
      <c r="H31" s="650">
        <v>17781.973437994318</v>
      </c>
      <c r="I31" s="675">
        <v>17781.973437994318</v>
      </c>
      <c r="J31" s="675">
        <v>0</v>
      </c>
      <c r="K31" s="675">
        <v>0</v>
      </c>
      <c r="L31" s="675">
        <v>0</v>
      </c>
    </row>
    <row r="32" spans="1:12">
      <c r="A32" s="345">
        <v>26</v>
      </c>
      <c r="B32" s="358" t="s">
        <v>454</v>
      </c>
      <c r="C32" s="673">
        <v>151039784.84130111</v>
      </c>
      <c r="D32" s="650">
        <v>130621217.78130114</v>
      </c>
      <c r="E32" s="650">
        <v>5806568.3466999866</v>
      </c>
      <c r="F32" s="675">
        <v>14611998.713299997</v>
      </c>
      <c r="G32" s="675">
        <v>0</v>
      </c>
      <c r="H32" s="650">
        <v>18658875.498980619</v>
      </c>
      <c r="I32" s="675">
        <v>3739384.3906232184</v>
      </c>
      <c r="J32" s="675">
        <v>197114.24668638041</v>
      </c>
      <c r="K32" s="675">
        <v>14722376.861671021</v>
      </c>
      <c r="L32" s="675">
        <v>0</v>
      </c>
    </row>
    <row r="33" spans="1:12">
      <c r="A33" s="345">
        <v>27</v>
      </c>
      <c r="B33" s="400" t="s">
        <v>66</v>
      </c>
      <c r="C33" s="676">
        <v>3013247634.0171962</v>
      </c>
      <c r="D33" s="650">
        <v>2762098867.9474959</v>
      </c>
      <c r="E33" s="650">
        <v>150571105.35529974</v>
      </c>
      <c r="F33" s="675">
        <v>100577660.71440002</v>
      </c>
      <c r="G33" s="675">
        <v>0</v>
      </c>
      <c r="H33" s="650">
        <v>35686157.113801308</v>
      </c>
      <c r="I33" s="675">
        <v>8085130.3722941186</v>
      </c>
      <c r="J33" s="675">
        <v>1354823.7520649522</v>
      </c>
      <c r="K33" s="675">
        <v>26246202.989442244</v>
      </c>
      <c r="L33" s="675">
        <v>0</v>
      </c>
    </row>
    <row r="35" spans="1:12">
      <c r="B35" s="399"/>
      <c r="C35" s="399"/>
    </row>
  </sheetData>
  <mergeCells count="3">
    <mergeCell ref="A5:B6"/>
    <mergeCell ref="C5:G5"/>
    <mergeCell ref="H5:L5"/>
  </mergeCells>
  <conditionalFormatting sqref="A5">
    <cfRule type="duplicateValues" dxfId="5" priority="1"/>
    <cfRule type="duplicateValues" dxfId="4" priority="2"/>
    <cfRule type="duplicateValues" dxfId="3" priority="3"/>
  </conditionalFormatting>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K13"/>
  <sheetViews>
    <sheetView showGridLines="0" zoomScale="80" zoomScaleNormal="80" workbookViewId="0">
      <selection activeCell="B2" sqref="B2"/>
    </sheetView>
  </sheetViews>
  <sheetFormatPr defaultColWidth="8.85546875" defaultRowHeight="12"/>
  <cols>
    <col min="1" max="1" width="11.85546875" style="310" bestFit="1" customWidth="1"/>
    <col min="2" max="2" width="165.140625" style="310" customWidth="1"/>
    <col min="3" max="11" width="28.140625" style="310" customWidth="1"/>
    <col min="12" max="16384" width="8.85546875" style="310"/>
  </cols>
  <sheetData>
    <row r="1" spans="1:11" s="304" customFormat="1" ht="13.5">
      <c r="A1" s="303" t="s">
        <v>97</v>
      </c>
      <c r="B1" s="229" t="str">
        <f>Info!C2</f>
        <v>სს "ბაზისბანკი"</v>
      </c>
      <c r="C1" s="355"/>
      <c r="D1" s="355"/>
      <c r="E1" s="355"/>
      <c r="F1" s="355"/>
      <c r="G1" s="355"/>
      <c r="H1" s="355"/>
      <c r="I1" s="355"/>
      <c r="J1" s="355"/>
      <c r="K1" s="355"/>
    </row>
    <row r="2" spans="1:11" s="304" customFormat="1" ht="12.75">
      <c r="A2" s="303" t="s">
        <v>98</v>
      </c>
      <c r="B2" s="647">
        <f>'1. key ratios'!B2</f>
        <v>45747</v>
      </c>
      <c r="C2" s="355"/>
      <c r="D2" s="355"/>
      <c r="E2" s="355"/>
      <c r="F2" s="355"/>
      <c r="G2" s="355"/>
      <c r="H2" s="355"/>
      <c r="I2" s="355"/>
      <c r="J2" s="355"/>
      <c r="K2" s="355"/>
    </row>
    <row r="3" spans="1:11" s="304" customFormat="1" ht="12.75">
      <c r="A3" s="305" t="s">
        <v>455</v>
      </c>
      <c r="B3" s="355"/>
      <c r="C3" s="355"/>
      <c r="D3" s="355"/>
      <c r="E3" s="355"/>
      <c r="F3" s="355"/>
      <c r="G3" s="355"/>
      <c r="H3" s="355"/>
      <c r="I3" s="355"/>
      <c r="J3" s="355"/>
      <c r="K3" s="355"/>
    </row>
    <row r="4" spans="1:11">
      <c r="A4" s="405"/>
      <c r="B4" s="405"/>
      <c r="C4" s="404" t="s">
        <v>359</v>
      </c>
      <c r="D4" s="404" t="s">
        <v>360</v>
      </c>
      <c r="E4" s="404" t="s">
        <v>361</v>
      </c>
      <c r="F4" s="404" t="s">
        <v>362</v>
      </c>
      <c r="G4" s="404" t="s">
        <v>363</v>
      </c>
      <c r="H4" s="404" t="s">
        <v>364</v>
      </c>
      <c r="I4" s="404" t="s">
        <v>365</v>
      </c>
      <c r="J4" s="404" t="s">
        <v>366</v>
      </c>
      <c r="K4" s="404" t="s">
        <v>367</v>
      </c>
    </row>
    <row r="5" spans="1:11" ht="104.1" customHeight="1">
      <c r="A5" s="810" t="s">
        <v>655</v>
      </c>
      <c r="B5" s="811"/>
      <c r="C5" s="403" t="s">
        <v>456</v>
      </c>
      <c r="D5" s="403" t="s">
        <v>449</v>
      </c>
      <c r="E5" s="403" t="s">
        <v>450</v>
      </c>
      <c r="F5" s="403" t="s">
        <v>654</v>
      </c>
      <c r="G5" s="403" t="s">
        <v>457</v>
      </c>
      <c r="H5" s="403" t="s">
        <v>458</v>
      </c>
      <c r="I5" s="403" t="s">
        <v>459</v>
      </c>
      <c r="J5" s="403" t="s">
        <v>460</v>
      </c>
      <c r="K5" s="403" t="s">
        <v>461</v>
      </c>
    </row>
    <row r="6" spans="1:11" ht="12.75">
      <c r="A6" s="345">
        <v>1</v>
      </c>
      <c r="B6" s="345" t="s">
        <v>462</v>
      </c>
      <c r="C6" s="650">
        <v>96633386.069696993</v>
      </c>
      <c r="D6" s="650">
        <v>34406609.775863945</v>
      </c>
      <c r="E6" s="650">
        <v>7466136.4273000006</v>
      </c>
      <c r="F6" s="650">
        <v>0</v>
      </c>
      <c r="G6" s="650">
        <v>2263152877.2473626</v>
      </c>
      <c r="H6" s="650">
        <v>101780617.02927205</v>
      </c>
      <c r="I6" s="650">
        <v>132909531.06805991</v>
      </c>
      <c r="J6" s="650">
        <v>50949131.206672996</v>
      </c>
      <c r="K6" s="650">
        <v>325949345.19338721</v>
      </c>
    </row>
    <row r="7" spans="1:11" ht="12.75">
      <c r="A7" s="345">
        <v>2</v>
      </c>
      <c r="B7" s="345" t="s">
        <v>463</v>
      </c>
      <c r="C7" s="650">
        <v>0</v>
      </c>
      <c r="D7" s="650">
        <v>0</v>
      </c>
      <c r="E7" s="650">
        <v>0</v>
      </c>
      <c r="F7" s="650">
        <v>0</v>
      </c>
      <c r="G7" s="650">
        <v>0</v>
      </c>
      <c r="H7" s="650">
        <v>0</v>
      </c>
      <c r="I7" s="650">
        <v>0</v>
      </c>
      <c r="J7" s="650">
        <v>0</v>
      </c>
      <c r="K7" s="650">
        <v>71520103.709999993</v>
      </c>
    </row>
    <row r="8" spans="1:11" ht="12.75">
      <c r="A8" s="345">
        <v>3</v>
      </c>
      <c r="B8" s="345" t="s">
        <v>427</v>
      </c>
      <c r="C8" s="650">
        <v>112984867.79529995</v>
      </c>
      <c r="D8" s="650">
        <v>0</v>
      </c>
      <c r="E8" s="650">
        <v>0</v>
      </c>
      <c r="F8" s="650">
        <v>0</v>
      </c>
      <c r="G8" s="650">
        <v>348756496.57282495</v>
      </c>
      <c r="H8" s="650">
        <v>4685276.7263270002</v>
      </c>
      <c r="I8" s="650">
        <v>20131759.214861996</v>
      </c>
      <c r="J8" s="650">
        <v>73441258.933632985</v>
      </c>
      <c r="K8" s="650">
        <v>67104042.525253162</v>
      </c>
    </row>
    <row r="9" spans="1:11" ht="12.75">
      <c r="A9" s="345">
        <v>4</v>
      </c>
      <c r="B9" s="362" t="s">
        <v>653</v>
      </c>
      <c r="C9" s="677">
        <v>541606.39720000001</v>
      </c>
      <c r="D9" s="677">
        <v>108551.48169</v>
      </c>
      <c r="E9" s="677">
        <v>0</v>
      </c>
      <c r="F9" s="677">
        <v>0</v>
      </c>
      <c r="G9" s="677">
        <v>90674183.695768997</v>
      </c>
      <c r="H9" s="677">
        <v>0</v>
      </c>
      <c r="I9" s="677">
        <v>875797.57123599981</v>
      </c>
      <c r="J9" s="677">
        <v>300340.64733300003</v>
      </c>
      <c r="K9" s="677">
        <v>8077180.9211719884</v>
      </c>
    </row>
    <row r="10" spans="1:11" ht="12.75">
      <c r="A10" s="345">
        <v>5</v>
      </c>
      <c r="B10" s="362" t="s">
        <v>652</v>
      </c>
      <c r="C10" s="677">
        <v>0</v>
      </c>
      <c r="D10" s="677">
        <v>0</v>
      </c>
      <c r="E10" s="677">
        <v>0</v>
      </c>
      <c r="F10" s="677">
        <v>0</v>
      </c>
      <c r="G10" s="677">
        <v>0</v>
      </c>
      <c r="H10" s="677">
        <v>0</v>
      </c>
      <c r="I10" s="677">
        <v>0</v>
      </c>
      <c r="J10" s="677">
        <v>0</v>
      </c>
      <c r="K10" s="677">
        <v>0</v>
      </c>
    </row>
    <row r="11" spans="1:11" ht="12.75">
      <c r="A11" s="345">
        <v>6</v>
      </c>
      <c r="B11" s="362" t="s">
        <v>651</v>
      </c>
      <c r="C11" s="677">
        <v>2455531.8400999997</v>
      </c>
      <c r="D11" s="677">
        <v>0</v>
      </c>
      <c r="E11" s="677">
        <v>0</v>
      </c>
      <c r="F11" s="677">
        <v>0</v>
      </c>
      <c r="G11" s="677">
        <v>2376275.8879000004</v>
      </c>
      <c r="H11" s="677">
        <v>0</v>
      </c>
      <c r="I11" s="677">
        <v>0</v>
      </c>
      <c r="J11" s="677">
        <v>0</v>
      </c>
      <c r="K11" s="677">
        <v>52113.189999999988</v>
      </c>
    </row>
    <row r="13" spans="1:11" ht="15">
      <c r="B13" s="401"/>
    </row>
  </sheetData>
  <mergeCells count="1">
    <mergeCell ref="A5:B5"/>
  </mergeCells>
  <conditionalFormatting sqref="A5">
    <cfRule type="duplicateValues" dxfId="2" priority="1"/>
    <cfRule type="duplicateValues" dxfId="1" priority="2"/>
    <cfRule type="duplicateValues" dxfId="0" priority="3"/>
  </conditionalFormatting>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20"/>
  <sheetViews>
    <sheetView showGridLines="0" zoomScale="80" zoomScaleNormal="80" workbookViewId="0">
      <selection activeCell="T32" sqref="T32"/>
    </sheetView>
  </sheetViews>
  <sheetFormatPr defaultColWidth="8.85546875" defaultRowHeight="15"/>
  <cols>
    <col min="1" max="1" width="10" style="406" bestFit="1" customWidth="1"/>
    <col min="2" max="2" width="71.85546875" style="406" customWidth="1"/>
    <col min="3" max="3" width="15.5703125" style="406" bestFit="1" customWidth="1"/>
    <col min="4" max="4" width="15.85546875" style="406" bestFit="1" customWidth="1"/>
    <col min="5" max="5" width="15.28515625" style="406" bestFit="1" customWidth="1"/>
    <col min="6" max="6" width="20.140625" style="406" bestFit="1" customWidth="1"/>
    <col min="7" max="7" width="37.7109375" style="406" bestFit="1" customWidth="1"/>
    <col min="8" max="9" width="15.85546875" style="406" bestFit="1" customWidth="1"/>
    <col min="10" max="10" width="15.28515625" style="406" bestFit="1" customWidth="1"/>
    <col min="11" max="11" width="20.140625" style="406" bestFit="1" customWidth="1"/>
    <col min="12" max="12" width="37.7109375" style="406" bestFit="1" customWidth="1"/>
    <col min="13" max="13" width="14.42578125" style="406" bestFit="1" customWidth="1"/>
    <col min="14" max="15" width="15.28515625" style="406" bestFit="1" customWidth="1"/>
    <col min="16" max="16" width="20.140625" style="406" bestFit="1" customWidth="1"/>
    <col min="17" max="17" width="37.7109375" style="406" bestFit="1" customWidth="1"/>
    <col min="18" max="18" width="18" style="406" bestFit="1" customWidth="1"/>
    <col min="19" max="19" width="48" style="406" bestFit="1" customWidth="1"/>
    <col min="20" max="20" width="45.85546875" style="406" bestFit="1" customWidth="1"/>
    <col min="21" max="21" width="48" style="406" bestFit="1" customWidth="1"/>
    <col min="22" max="22" width="44.42578125" style="406" bestFit="1" customWidth="1"/>
    <col min="23" max="16384" width="8.85546875" style="406"/>
  </cols>
  <sheetData>
    <row r="1" spans="1:22">
      <c r="A1" s="303" t="s">
        <v>97</v>
      </c>
      <c r="B1" s="229" t="str">
        <f>Info!C2</f>
        <v>სს "ბაზისბანკი"</v>
      </c>
    </row>
    <row r="2" spans="1:22">
      <c r="A2" s="303" t="s">
        <v>98</v>
      </c>
      <c r="B2" s="647">
        <f>'1. key ratios'!B2</f>
        <v>45747</v>
      </c>
    </row>
    <row r="3" spans="1:22">
      <c r="A3" s="305" t="s">
        <v>469</v>
      </c>
      <c r="B3" s="355"/>
    </row>
    <row r="4" spans="1:22">
      <c r="A4" s="305"/>
      <c r="B4" s="355"/>
    </row>
    <row r="5" spans="1:22" ht="24" customHeight="1">
      <c r="A5" s="812" t="s">
        <v>483</v>
      </c>
      <c r="B5" s="812"/>
      <c r="C5" s="814" t="s">
        <v>657</v>
      </c>
      <c r="D5" s="814"/>
      <c r="E5" s="814"/>
      <c r="F5" s="814"/>
      <c r="G5" s="814"/>
      <c r="H5" s="814" t="s">
        <v>453</v>
      </c>
      <c r="I5" s="814"/>
      <c r="J5" s="814"/>
      <c r="K5" s="814"/>
      <c r="L5" s="814"/>
      <c r="M5" s="814" t="s">
        <v>656</v>
      </c>
      <c r="N5" s="814"/>
      <c r="O5" s="814"/>
      <c r="P5" s="814"/>
      <c r="Q5" s="814"/>
      <c r="R5" s="813" t="s">
        <v>482</v>
      </c>
      <c r="S5" s="813" t="s">
        <v>486</v>
      </c>
      <c r="T5" s="813" t="s">
        <v>485</v>
      </c>
      <c r="U5" s="813" t="s">
        <v>669</v>
      </c>
      <c r="V5" s="813" t="s">
        <v>670</v>
      </c>
    </row>
    <row r="6" spans="1:22" ht="36" customHeight="1">
      <c r="A6" s="812"/>
      <c r="B6" s="812"/>
      <c r="C6" s="416"/>
      <c r="D6" s="353" t="s">
        <v>641</v>
      </c>
      <c r="E6" s="353" t="s">
        <v>640</v>
      </c>
      <c r="F6" s="353" t="s">
        <v>639</v>
      </c>
      <c r="G6" s="353" t="s">
        <v>638</v>
      </c>
      <c r="H6" s="416"/>
      <c r="I6" s="353" t="s">
        <v>641</v>
      </c>
      <c r="J6" s="353" t="s">
        <v>640</v>
      </c>
      <c r="K6" s="353" t="s">
        <v>639</v>
      </c>
      <c r="L6" s="353" t="s">
        <v>638</v>
      </c>
      <c r="M6" s="416"/>
      <c r="N6" s="353" t="s">
        <v>641</v>
      </c>
      <c r="O6" s="353" t="s">
        <v>640</v>
      </c>
      <c r="P6" s="353" t="s">
        <v>639</v>
      </c>
      <c r="Q6" s="353" t="s">
        <v>638</v>
      </c>
      <c r="R6" s="813"/>
      <c r="S6" s="813"/>
      <c r="T6" s="813"/>
      <c r="U6" s="813"/>
      <c r="V6" s="813"/>
    </row>
    <row r="7" spans="1:22">
      <c r="A7" s="410">
        <v>1</v>
      </c>
      <c r="B7" s="415" t="s">
        <v>470</v>
      </c>
      <c r="C7" s="677">
        <v>1968060.2213999999</v>
      </c>
      <c r="D7" s="677">
        <v>1654018.0014</v>
      </c>
      <c r="E7" s="677">
        <v>41857.46</v>
      </c>
      <c r="F7" s="677">
        <v>272184.76</v>
      </c>
      <c r="G7" s="677">
        <v>0</v>
      </c>
      <c r="H7" s="677">
        <v>2008884.8239</v>
      </c>
      <c r="I7" s="677">
        <v>1681162.0127999999</v>
      </c>
      <c r="J7" s="677">
        <v>46373.436000000002</v>
      </c>
      <c r="K7" s="677">
        <v>281349.3751</v>
      </c>
      <c r="L7" s="677">
        <v>0</v>
      </c>
      <c r="M7" s="677">
        <v>141257.99592181118</v>
      </c>
      <c r="N7" s="677">
        <v>7711.148477750884</v>
      </c>
      <c r="O7" s="677">
        <v>339.58692867242274</v>
      </c>
      <c r="P7" s="677">
        <v>133207.26051538787</v>
      </c>
      <c r="Q7" s="677">
        <v>0</v>
      </c>
      <c r="R7" s="402">
        <v>96</v>
      </c>
      <c r="S7" s="679">
        <v>0</v>
      </c>
      <c r="T7" s="679">
        <v>0</v>
      </c>
      <c r="U7" s="679">
        <v>0.14319699999999999</v>
      </c>
      <c r="V7" s="681">
        <v>23.842925999999999</v>
      </c>
    </row>
    <row r="8" spans="1:22">
      <c r="A8" s="410">
        <v>2</v>
      </c>
      <c r="B8" s="414" t="s">
        <v>471</v>
      </c>
      <c r="C8" s="677">
        <v>320984281.03980005</v>
      </c>
      <c r="D8" s="677">
        <v>294487581.81910002</v>
      </c>
      <c r="E8" s="677">
        <v>8011156.1645</v>
      </c>
      <c r="F8" s="677">
        <v>18485543.056200001</v>
      </c>
      <c r="G8" s="677">
        <v>0</v>
      </c>
      <c r="H8" s="677">
        <v>322898091.46800005</v>
      </c>
      <c r="I8" s="677">
        <v>295041165.01910001</v>
      </c>
      <c r="J8" s="677">
        <v>8122846.5187999997</v>
      </c>
      <c r="K8" s="677">
        <v>19734079.930100001</v>
      </c>
      <c r="L8" s="677">
        <v>0</v>
      </c>
      <c r="M8" s="677">
        <v>11433368.060247716</v>
      </c>
      <c r="N8" s="677">
        <v>2955354.2752744793</v>
      </c>
      <c r="O8" s="677">
        <v>115443.84715184419</v>
      </c>
      <c r="P8" s="677">
        <v>8362569.9378213929</v>
      </c>
      <c r="Q8" s="677">
        <v>0</v>
      </c>
      <c r="R8" s="402">
        <v>16592</v>
      </c>
      <c r="S8" s="679">
        <v>0.12549523333885673</v>
      </c>
      <c r="T8" s="679">
        <v>0.14375506513240838</v>
      </c>
      <c r="U8" s="679">
        <v>0.130298</v>
      </c>
      <c r="V8" s="681">
        <v>55.291705999999998</v>
      </c>
    </row>
    <row r="9" spans="1:22">
      <c r="A9" s="410">
        <v>3</v>
      </c>
      <c r="B9" s="414" t="s">
        <v>472</v>
      </c>
      <c r="C9" s="677">
        <v>0</v>
      </c>
      <c r="D9" s="677">
        <v>0</v>
      </c>
      <c r="E9" s="677">
        <v>0</v>
      </c>
      <c r="F9" s="677">
        <v>0</v>
      </c>
      <c r="G9" s="677">
        <v>0</v>
      </c>
      <c r="H9" s="677">
        <v>0</v>
      </c>
      <c r="I9" s="677">
        <v>0</v>
      </c>
      <c r="J9" s="677">
        <v>0</v>
      </c>
      <c r="K9" s="677">
        <v>0</v>
      </c>
      <c r="L9" s="677">
        <v>0</v>
      </c>
      <c r="M9" s="677">
        <v>0</v>
      </c>
      <c r="N9" s="677">
        <v>0</v>
      </c>
      <c r="O9" s="677">
        <v>0</v>
      </c>
      <c r="P9" s="677">
        <v>0</v>
      </c>
      <c r="Q9" s="677">
        <v>0</v>
      </c>
      <c r="R9" s="402">
        <v>0</v>
      </c>
      <c r="S9" s="679">
        <v>0</v>
      </c>
      <c r="T9" s="679">
        <v>0</v>
      </c>
      <c r="U9" s="679">
        <v>0</v>
      </c>
      <c r="V9" s="681">
        <v>0</v>
      </c>
    </row>
    <row r="10" spans="1:22">
      <c r="A10" s="410">
        <v>4</v>
      </c>
      <c r="B10" s="414" t="s">
        <v>473</v>
      </c>
      <c r="C10" s="677">
        <v>286582.92</v>
      </c>
      <c r="D10" s="677">
        <v>286582.92</v>
      </c>
      <c r="E10" s="677">
        <v>0</v>
      </c>
      <c r="F10" s="677">
        <v>0</v>
      </c>
      <c r="G10" s="677">
        <v>0</v>
      </c>
      <c r="H10" s="677">
        <v>286202.63789999997</v>
      </c>
      <c r="I10" s="677">
        <v>286202.63789999997</v>
      </c>
      <c r="J10" s="677">
        <v>0</v>
      </c>
      <c r="K10" s="677">
        <v>0</v>
      </c>
      <c r="L10" s="677">
        <v>0</v>
      </c>
      <c r="M10" s="677">
        <v>5396.404209991696</v>
      </c>
      <c r="N10" s="677">
        <v>5396.404209991696</v>
      </c>
      <c r="O10" s="677">
        <v>0</v>
      </c>
      <c r="P10" s="677">
        <v>0</v>
      </c>
      <c r="Q10" s="677">
        <v>0</v>
      </c>
      <c r="R10" s="402">
        <v>57</v>
      </c>
      <c r="S10" s="679">
        <v>3.7324481122330412E-3</v>
      </c>
      <c r="T10" s="679">
        <v>2.2202771552620203E-2</v>
      </c>
      <c r="U10" s="679">
        <v>1.6739E-2</v>
      </c>
      <c r="V10" s="681">
        <v>14.707314</v>
      </c>
    </row>
    <row r="11" spans="1:22">
      <c r="A11" s="410">
        <v>5</v>
      </c>
      <c r="B11" s="414" t="s">
        <v>474</v>
      </c>
      <c r="C11" s="677">
        <v>843770.91959999991</v>
      </c>
      <c r="D11" s="677">
        <v>823815.12959999999</v>
      </c>
      <c r="E11" s="677">
        <v>7424.34</v>
      </c>
      <c r="F11" s="677">
        <v>12531.45</v>
      </c>
      <c r="G11" s="677">
        <v>0</v>
      </c>
      <c r="H11" s="677">
        <v>846672.82180000003</v>
      </c>
      <c r="I11" s="677">
        <v>826109.70960000006</v>
      </c>
      <c r="J11" s="677">
        <v>7573.13</v>
      </c>
      <c r="K11" s="677">
        <v>12989.9822</v>
      </c>
      <c r="L11" s="677">
        <v>0</v>
      </c>
      <c r="M11" s="677">
        <v>23306.358281717832</v>
      </c>
      <c r="N11" s="677">
        <v>14010.629470120184</v>
      </c>
      <c r="O11" s="677">
        <v>820.47115964615966</v>
      </c>
      <c r="P11" s="677">
        <v>8475.2576519514878</v>
      </c>
      <c r="Q11" s="677">
        <v>0</v>
      </c>
      <c r="R11" s="402">
        <v>1952</v>
      </c>
      <c r="S11" s="679">
        <v>0.17896012533482025</v>
      </c>
      <c r="T11" s="679">
        <v>0.23606461107140592</v>
      </c>
      <c r="U11" s="679">
        <v>0.181092</v>
      </c>
      <c r="V11" s="681">
        <v>9.9899579999999997</v>
      </c>
    </row>
    <row r="12" spans="1:22">
      <c r="A12" s="410">
        <v>6</v>
      </c>
      <c r="B12" s="414" t="s">
        <v>475</v>
      </c>
      <c r="C12" s="677">
        <v>19426004.445503358</v>
      </c>
      <c r="D12" s="677">
        <v>18431288.253403358</v>
      </c>
      <c r="E12" s="677">
        <v>510769.75439999998</v>
      </c>
      <c r="F12" s="677">
        <v>483946.43770000001</v>
      </c>
      <c r="G12" s="677">
        <v>0</v>
      </c>
      <c r="H12" s="677">
        <v>19781998.1644</v>
      </c>
      <c r="I12" s="677">
        <v>18729768.9485</v>
      </c>
      <c r="J12" s="677">
        <v>528694.76439999999</v>
      </c>
      <c r="K12" s="677">
        <v>523534.45149999997</v>
      </c>
      <c r="L12" s="677">
        <v>0</v>
      </c>
      <c r="M12" s="677">
        <v>752933.15228638041</v>
      </c>
      <c r="N12" s="677">
        <v>351773.67213245505</v>
      </c>
      <c r="O12" s="677">
        <v>57682.898625259295</v>
      </c>
      <c r="P12" s="677">
        <v>343476.58152866608</v>
      </c>
      <c r="Q12" s="677">
        <v>0</v>
      </c>
      <c r="R12" s="402">
        <v>20596</v>
      </c>
      <c r="S12" s="679">
        <v>0.19920254497986317</v>
      </c>
      <c r="T12" s="679">
        <v>0.32684898123304001</v>
      </c>
      <c r="U12" s="679">
        <v>0.21004</v>
      </c>
      <c r="V12" s="681">
        <v>26.764695</v>
      </c>
    </row>
    <row r="13" spans="1:22">
      <c r="A13" s="410">
        <v>7</v>
      </c>
      <c r="B13" s="414" t="s">
        <v>476</v>
      </c>
      <c r="C13" s="677">
        <v>514671910.34350002</v>
      </c>
      <c r="D13" s="677">
        <v>466503864.44030005</v>
      </c>
      <c r="E13" s="677">
        <v>16506740.039500002</v>
      </c>
      <c r="F13" s="677">
        <v>31661305.863699995</v>
      </c>
      <c r="G13" s="677">
        <v>0</v>
      </c>
      <c r="H13" s="677">
        <v>521880407.59989989</v>
      </c>
      <c r="I13" s="677">
        <v>470919021.51109987</v>
      </c>
      <c r="J13" s="677">
        <v>16735029.349799979</v>
      </c>
      <c r="K13" s="677">
        <v>34226356.738999993</v>
      </c>
      <c r="L13" s="677">
        <v>0</v>
      </c>
      <c r="M13" s="677">
        <v>6302613.5280328859</v>
      </c>
      <c r="N13" s="677">
        <v>405138.26105831255</v>
      </c>
      <c r="O13" s="677">
        <v>22827.442820958313</v>
      </c>
      <c r="P13" s="677">
        <v>5874647.8241536152</v>
      </c>
      <c r="Q13" s="677">
        <v>0</v>
      </c>
      <c r="R13" s="402">
        <v>6975</v>
      </c>
      <c r="S13" s="679">
        <v>0.11739048780095666</v>
      </c>
      <c r="T13" s="679">
        <v>0.135849</v>
      </c>
      <c r="U13" s="679">
        <v>0.106785</v>
      </c>
      <c r="V13" s="681">
        <v>109.07214999999999</v>
      </c>
    </row>
    <row r="14" spans="1:22">
      <c r="A14" s="408">
        <v>7.1</v>
      </c>
      <c r="B14" s="407" t="s">
        <v>477</v>
      </c>
      <c r="C14" s="677">
        <v>385356092.70949996</v>
      </c>
      <c r="D14" s="677">
        <v>345976457.1789</v>
      </c>
      <c r="E14" s="677">
        <v>12547302.8379</v>
      </c>
      <c r="F14" s="677">
        <v>26832332.692699999</v>
      </c>
      <c r="G14" s="677">
        <v>0</v>
      </c>
      <c r="H14" s="677">
        <v>391130887.91229987</v>
      </c>
      <c r="I14" s="677">
        <v>349361455.19649994</v>
      </c>
      <c r="J14" s="677">
        <v>12753181.73539998</v>
      </c>
      <c r="K14" s="677">
        <v>29016250.980399989</v>
      </c>
      <c r="L14" s="677">
        <v>0</v>
      </c>
      <c r="M14" s="677">
        <v>5361169.9753411282</v>
      </c>
      <c r="N14" s="677">
        <v>278477.58412222657</v>
      </c>
      <c r="O14" s="677">
        <v>17276.531608449844</v>
      </c>
      <c r="P14" s="677">
        <v>5065415.8596104514</v>
      </c>
      <c r="Q14" s="677">
        <v>0</v>
      </c>
      <c r="R14" s="402">
        <v>5117</v>
      </c>
      <c r="S14" s="679">
        <v>0.11502647223419704</v>
      </c>
      <c r="T14" s="679">
        <v>0.13478100000000001</v>
      </c>
      <c r="U14" s="679">
        <v>0.10403800000000001</v>
      </c>
      <c r="V14" s="681">
        <v>108.551096</v>
      </c>
    </row>
    <row r="15" spans="1:22" ht="25.5">
      <c r="A15" s="408">
        <v>7.2</v>
      </c>
      <c r="B15" s="407" t="s">
        <v>478</v>
      </c>
      <c r="C15" s="677">
        <v>102821757.2748</v>
      </c>
      <c r="D15" s="677">
        <v>95603905.537699997</v>
      </c>
      <c r="E15" s="677">
        <v>2955462.2422000002</v>
      </c>
      <c r="F15" s="677">
        <v>4262389.4948999994</v>
      </c>
      <c r="G15" s="677">
        <v>0</v>
      </c>
      <c r="H15" s="677">
        <v>104004177.54350001</v>
      </c>
      <c r="I15" s="677">
        <v>96422904.313800007</v>
      </c>
      <c r="J15" s="677">
        <v>2995870.8671999997</v>
      </c>
      <c r="K15" s="677">
        <v>4585402.3624999998</v>
      </c>
      <c r="L15" s="677">
        <v>0</v>
      </c>
      <c r="M15" s="677">
        <v>862809.29371286533</v>
      </c>
      <c r="N15" s="677">
        <v>104808.38392158873</v>
      </c>
      <c r="O15" s="677">
        <v>4111.2821096181942</v>
      </c>
      <c r="P15" s="677">
        <v>753889.62768165837</v>
      </c>
      <c r="Q15" s="677">
        <v>0</v>
      </c>
      <c r="R15" s="402">
        <v>1314</v>
      </c>
      <c r="S15" s="679">
        <v>0.12958859131614173</v>
      </c>
      <c r="T15" s="679">
        <v>0.144256</v>
      </c>
      <c r="U15" s="679">
        <v>0.116005</v>
      </c>
      <c r="V15" s="681">
        <v>111.993796</v>
      </c>
    </row>
    <row r="16" spans="1:22">
      <c r="A16" s="408">
        <v>7.3</v>
      </c>
      <c r="B16" s="407" t="s">
        <v>479</v>
      </c>
      <c r="C16" s="677">
        <v>26494060.359200001</v>
      </c>
      <c r="D16" s="677">
        <v>24923501.723700002</v>
      </c>
      <c r="E16" s="677">
        <v>1003974.9594000001</v>
      </c>
      <c r="F16" s="677">
        <v>566583.67610000004</v>
      </c>
      <c r="G16" s="677">
        <v>0</v>
      </c>
      <c r="H16" s="677">
        <v>26745342.144099999</v>
      </c>
      <c r="I16" s="677">
        <v>25134662.000799999</v>
      </c>
      <c r="J16" s="677">
        <v>985976.74719999998</v>
      </c>
      <c r="K16" s="677">
        <v>624703.39610000001</v>
      </c>
      <c r="L16" s="677">
        <v>0</v>
      </c>
      <c r="M16" s="677">
        <v>78634.258978892554</v>
      </c>
      <c r="N16" s="677">
        <v>21852.293014497285</v>
      </c>
      <c r="O16" s="677">
        <v>1439.6291028902735</v>
      </c>
      <c r="P16" s="677">
        <v>55342.336861504999</v>
      </c>
      <c r="Q16" s="677">
        <v>0</v>
      </c>
      <c r="R16" s="402">
        <v>544</v>
      </c>
      <c r="S16" s="679">
        <v>0.12583009835260914</v>
      </c>
      <c r="T16" s="679">
        <v>0.14352599999999999</v>
      </c>
      <c r="U16" s="679">
        <v>0.111098</v>
      </c>
      <c r="V16" s="681">
        <v>105.330811</v>
      </c>
    </row>
    <row r="17" spans="1:22">
      <c r="A17" s="410">
        <v>8</v>
      </c>
      <c r="B17" s="414" t="s">
        <v>480</v>
      </c>
      <c r="C17" s="677">
        <v>0</v>
      </c>
      <c r="D17" s="677">
        <v>0</v>
      </c>
      <c r="E17" s="677">
        <v>0</v>
      </c>
      <c r="F17" s="677">
        <v>0</v>
      </c>
      <c r="G17" s="677">
        <v>0</v>
      </c>
      <c r="H17" s="677">
        <v>0</v>
      </c>
      <c r="I17" s="677">
        <v>0</v>
      </c>
      <c r="J17" s="677">
        <v>0</v>
      </c>
      <c r="K17" s="677">
        <v>0</v>
      </c>
      <c r="L17" s="677">
        <v>0</v>
      </c>
      <c r="M17" s="677">
        <v>0</v>
      </c>
      <c r="N17" s="677">
        <v>0</v>
      </c>
      <c r="O17" s="677">
        <v>0</v>
      </c>
      <c r="P17" s="677">
        <v>0</v>
      </c>
      <c r="Q17" s="677">
        <v>0</v>
      </c>
      <c r="R17" s="402">
        <v>0</v>
      </c>
      <c r="S17" s="679">
        <v>0</v>
      </c>
      <c r="T17" s="679">
        <v>0</v>
      </c>
      <c r="U17" s="679">
        <v>0</v>
      </c>
      <c r="V17" s="681">
        <v>0</v>
      </c>
    </row>
    <row r="18" spans="1:22">
      <c r="A18" s="413">
        <v>9</v>
      </c>
      <c r="B18" s="412" t="s">
        <v>481</v>
      </c>
      <c r="C18" s="678">
        <v>0</v>
      </c>
      <c r="D18" s="678">
        <v>0</v>
      </c>
      <c r="E18" s="678">
        <v>0</v>
      </c>
      <c r="F18" s="678">
        <v>0</v>
      </c>
      <c r="G18" s="678">
        <v>0</v>
      </c>
      <c r="H18" s="678">
        <v>0</v>
      </c>
      <c r="I18" s="678">
        <v>0</v>
      </c>
      <c r="J18" s="678">
        <v>0</v>
      </c>
      <c r="K18" s="678">
        <v>0</v>
      </c>
      <c r="L18" s="678">
        <v>0</v>
      </c>
      <c r="M18" s="678">
        <v>0</v>
      </c>
      <c r="N18" s="678">
        <v>0</v>
      </c>
      <c r="O18" s="678">
        <v>0</v>
      </c>
      <c r="P18" s="678">
        <v>0</v>
      </c>
      <c r="Q18" s="678">
        <v>0</v>
      </c>
      <c r="R18" s="411">
        <v>0</v>
      </c>
      <c r="S18" s="680">
        <v>0</v>
      </c>
      <c r="T18" s="680">
        <v>0</v>
      </c>
      <c r="U18" s="680">
        <v>0</v>
      </c>
      <c r="V18" s="682">
        <v>0</v>
      </c>
    </row>
    <row r="19" spans="1:22">
      <c r="A19" s="410">
        <v>10</v>
      </c>
      <c r="B19" s="409" t="s">
        <v>484</v>
      </c>
      <c r="C19" s="677">
        <v>858173529.20719993</v>
      </c>
      <c r="D19" s="677">
        <v>782180069.88119996</v>
      </c>
      <c r="E19" s="677">
        <v>25077947.758399997</v>
      </c>
      <c r="F19" s="677">
        <v>50915511.567599997</v>
      </c>
      <c r="G19" s="677">
        <v>0</v>
      </c>
      <c r="H19" s="677">
        <v>867702257.5158999</v>
      </c>
      <c r="I19" s="677">
        <v>787483429.83899987</v>
      </c>
      <c r="J19" s="677">
        <v>25440517.198999979</v>
      </c>
      <c r="K19" s="677">
        <v>54778310.477899998</v>
      </c>
      <c r="L19" s="677">
        <v>0</v>
      </c>
      <c r="M19" s="677">
        <v>18658875.498980504</v>
      </c>
      <c r="N19" s="677">
        <v>3739384.3906231099</v>
      </c>
      <c r="O19" s="677">
        <v>197114.24668638036</v>
      </c>
      <c r="P19" s="677">
        <v>14722376.861671012</v>
      </c>
      <c r="Q19" s="677">
        <v>0</v>
      </c>
      <c r="R19" s="402">
        <v>46268</v>
      </c>
      <c r="S19" s="679">
        <v>0.13776932888886412</v>
      </c>
      <c r="T19" s="679">
        <v>0.16115773951961584</v>
      </c>
      <c r="U19" s="679">
        <v>0.118016</v>
      </c>
      <c r="V19" s="681">
        <v>86.857246000000004</v>
      </c>
    </row>
    <row r="20" spans="1:22" ht="25.5">
      <c r="A20" s="408">
        <v>10.1</v>
      </c>
      <c r="B20" s="407" t="s">
        <v>487</v>
      </c>
      <c r="C20" s="677">
        <v>0</v>
      </c>
      <c r="D20" s="677">
        <v>0</v>
      </c>
      <c r="E20" s="677">
        <v>0</v>
      </c>
      <c r="F20" s="677">
        <v>0</v>
      </c>
      <c r="G20" s="677">
        <v>0</v>
      </c>
      <c r="H20" s="677">
        <v>0</v>
      </c>
      <c r="I20" s="677">
        <v>0</v>
      </c>
      <c r="J20" s="677">
        <v>0</v>
      </c>
      <c r="K20" s="677">
        <v>0</v>
      </c>
      <c r="L20" s="677">
        <v>0</v>
      </c>
      <c r="M20" s="677">
        <v>0</v>
      </c>
      <c r="N20" s="677">
        <v>0</v>
      </c>
      <c r="O20" s="677">
        <v>0</v>
      </c>
      <c r="P20" s="677">
        <v>0</v>
      </c>
      <c r="Q20" s="677">
        <v>0</v>
      </c>
      <c r="R20" s="402">
        <v>0</v>
      </c>
      <c r="S20" s="679">
        <v>0</v>
      </c>
      <c r="T20" s="679">
        <v>0</v>
      </c>
      <c r="U20" s="679">
        <v>0</v>
      </c>
      <c r="V20" s="681">
        <v>0</v>
      </c>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mEMZLXo5B1lAl/vMWjeC7OBT/4JLlvD+mioSOcw3Lm8=</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m6VxJ8K2sRXQiElPdi9joNHX0xa1Te2qNEEtraVKYLY=</DigestValue>
    </Reference>
  </SignedInfo>
  <SignatureValue>ra+zblEpctby2ZaPHQwtPihj//xseOGc0rpWkE6GhvrfN4+1FTnvwi4vq4Ggb/eROTItHK3BODE7
jfYkIErIdERmgjX56sB+QW5DfOl5JlxXacVastopsI1g6y8O0JthJBSr9DxihY5fmnJaRjqPldIY
V02bigupVMkhAlq9wE4ddfJSCH0+N/0Gr6dqqT+BEx6XK8fij8zUaezGvdysphbnJFEp44WSztos
KlwUqmYIG9NDYYdLiN9IR3euoFGANaoR0NvLzl1S2warWYItCUeCUvCmzxrs218vOKJCoDqaxijz
PqWC7xQwUtGjRdg9tCOE1LVAKIPTtbq7OitvQg==</SignatureValue>
  <KeyInfo>
    <X509Data>
      <X509Certificate>MIIGOzCCBSOgAwIBAgIKdCpY1AADAAJHzTANBgkqhkiG9w0BAQsFADBKMRIwEAYKCZImiZPyLGQBGRYCZ2UxEzARBgoJkiaJk/IsZAEZFgNuYmcxHzAdBgNVBAMTFk5CRyBDbGFzcyAyIElOVCBTdWIgQ0EwHhcNMjQwMTE1MDgzNjE1WhcNMjUxMTI0MjI0OTMzWjA5MRYwFAYDVQQKEw1KU0MgQkFTSVNCQU5LMR8wHQYDVQQDExZCQlMgLSBUaW5hdGluIEtoZWxhZHplMIIBIjANBgkqhkiG9w0BAQEFAAOCAQ8AMIIBCgKCAQEA3Z9VzKnmwZA45BvYO4O8Pp9GgdSCsVpbH0vfk5Y82vwvz9M6kfSPOda1e3tWpeHbVlsLk69osXw3Zb/o7T8eYF2zxOTx5yUPut8EiDs31Gvfo0mbK5oD6Bq77hqfQo5aO484hYp4cntUvdgeZ8AJEsUcdZaCI+pkv1inJEk4fs8Lbx2e6VXBuTyXE97yNo3O1inZRnS8MZNipcGncm0iiviTsUmjTel0OKnJ7AUheAvrdD3z1VNlC3aNqGF9oja6YuyXUvsbrKBCPWql+OLOYkCFJPxq281YubEwQasvLYIXVVVbX4nfKOENSnz7nnpCoH0dBHiTOgTVjb/W1Gt3YQIDAQABo4IDMjCCAy4wPAYJKwYBBAGCNxUHBC8wLQYlKwYBBAGCNxUI5rJgg431RIaBmQmDuKFKg76EcQSDxJEzhIOIXQIBZAIBIzAdBgNVHSUEFjAUBggrBgEFBQcDAgYIKwYBBQUHAwQwCwYDVR0PBAQDAgeAMCcGCSsGAQQBgjcVCgQaMBgwCgYIKwYBBQUHAwIwCgYIKwYBBQUHAwQwHQYDVR0OBBYEFDnpdboTkffC5BVu1wuEgelqaFwzMB8GA1UdIwQYMBaAFMMu0i/wTC8ZwieC/PYurGqwSc/BMIIBJQYDVR0fBIIBHDCCARgwggEUoIIBEKCCAQyGgcdsZGFwOi8vL0NOPU5CRyUyMENsYXNzJTIwMiUyMElOVCUyMFN1YiUyMENBKDEpLENOPW5iZy1zdWJDQSxDTj1DRFAsQ049UHVibGljJTIwS2V5JTIwU2VydmljZXMsQ049U2VydmljZXMsQ049Q29uZmlndXJhdGlvbixEQz1uYmcsREM9Z2U/Y2VydGlmaWNhdGVSZXZvY2F0aW9uTGlzdD9iYXNlP29iamVjdENsYXNzPWNSTERpc3RyaWJ1dGlvblBvaW50hkBodHRwOi8vY3JsLm5iZy5nb3YuZ2UvY2EvTkJHJTIwQ2xhc3MlMjAyJTIwSU5UJTIwU3ViJTIwQ0EoMSkuY3JsMIIBLgYIKwYBBQUHAQEEggEgMIIBHDCBugYIKwYBBQUHMAKGga1sZGFwOi8vL0NOPU5CRyUyMENsYXNzJTIwMiUyMElOVCUyMFN1YiUyMENBLENOPUFJQSxDTj1QdWJsaWMlMjBLZXklMjBTZXJ2aWNlcyxDTj1TZXJ2aWNlcyxDTj1Db25maWd1cmF0aW9uLERDPW5iZyxEQz1nZT9jQUNlcnRpZmljYXRlP2Jhc2U/b2JqZWN0Q2xhc3M9Y2VydGlmaWNhdGlvbkF1dGhvcml0eTBdBggrBgEFBQcwAoZRaHR0cDovL2NybC5uYmcuZ292LmdlL2NhL25iZy1zdWJDQS5uYmcuZ2VfTkJHJTIwQ2xhc3MlMjAyJTIwSU5UJTIwU3ViJTIwQ0EoMykuY3J0MA0GCSqGSIb3DQEBCwUAA4IBAQChfG5lBpqJ5EbgMEF1/F8M/aM+/mCv2tjYkCwSemE4LMg9o7Lywu0WMZbPa8NFVA7KZ0n8ZDApjuxP2TntKuwGkkUMHh8IYwcBLSRDNIFLKTC3SpV52n764F3hA1HrM3K1cuYdLnJ0W2rrs9YzyvsjEpwIA99Xu8SzMVMjjqCxKGsoeU97L/GBHsbrIJpYsdueeVrRrcUU1bCEt0N3G/9gCh0Il2EXh7a8nZRwexpTRBErRztdjY1ywMzjPx9DU24GdxP/9piIwvl/qA4SoaYE7oDnmQSIFdnRyUYp6LngXGMCP2c24pylpOlH/1O3Edqs8Flc44ViNRV7GB4op9TT</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4"/>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9"/>
            <mdssi:RelationshipReference xmlns:mdssi="http://schemas.openxmlformats.org/package/2006/digital-signature" SourceId="rId21"/>
          </Transform>
          <Transform Algorithm="http://www.w3.org/TR/2001/REC-xml-c14n-20010315"/>
        </Transforms>
        <DigestMethod Algorithm="http://www.w3.org/2001/04/xmlenc#sha256"/>
        <DigestValue>s0k7k0zd8qAJcwFjwJVZgfYkiMghqpKwHHm2MOe7xrw=</DigestValue>
      </Reference>
      <Reference URI="/xl/calcChain.xml?ContentType=application/vnd.openxmlformats-officedocument.spreadsheetml.calcChain+xml">
        <DigestMethod Algorithm="http://www.w3.org/2001/04/xmlenc#sha256"/>
        <DigestValue>203LZ6h1nvn3KHgdz1YJpa4pWTF/vmnu681be5dglFA=</DigestValue>
      </Reference>
      <Reference URI="/xl/comments1.xml?ContentType=application/vnd.openxmlformats-officedocument.spreadsheetml.comments+xml">
        <DigestMethod Algorithm="http://www.w3.org/2001/04/xmlenc#sha256"/>
        <DigestValue>WPaaLWL6iaW5O6EyBPq6/JbOY8Vj0uS3YEktt7A/inA=</DigestValue>
      </Reference>
      <Reference URI="/xl/drawings/drawing1.xml?ContentType=application/vnd.openxmlformats-officedocument.drawing+xml">
        <DigestMethod Algorithm="http://www.w3.org/2001/04/xmlenc#sha256"/>
        <DigestValue>R1LJm+AhlNP5akpTq67x0rdMG+aWVkGYuvUF1YgTbNw=</DigestValue>
      </Reference>
      <Reference URI="/xl/drawings/vmlDrawing1.vml?ContentType=application/vnd.openxmlformats-officedocument.vmlDrawing">
        <DigestMethod Algorithm="http://www.w3.org/2001/04/xmlenc#sha256"/>
        <DigestValue>8kQeAquAZmPTcnPVB4Dg/Mnj7fKpfQbadtLUTH6Yx7Y=</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72fUG5/UN+bgABv1oLXOrWb5+OEeML8pbP7/zTqLSdQ=</DigestValue>
      </Reference>
      <Reference URI="/xl/externalLinks/externalLink1.xml?ContentType=application/vnd.openxmlformats-officedocument.spreadsheetml.externalLink+xml">
        <DigestMethod Algorithm="http://www.w3.org/2001/04/xmlenc#sha256"/>
        <DigestValue>M7B/mn9Gl/E0SPoxI8mHI2g20P25qjLRnB+I7onGin4=</DigestValue>
      </Reference>
      <Reference URI="/xl/externalLinks/externalLink2.xml?ContentType=application/vnd.openxmlformats-officedocument.spreadsheetml.externalLink+xml">
        <DigestMethod Algorithm="http://www.w3.org/2001/04/xmlenc#sha256"/>
        <DigestValue>33Wh3QxwsFK7gqeqqaobcQRBUpjwtPtHvo+Rs3lHPd0=</DigestValue>
      </Reference>
      <Reference URI="/xl/externalLinks/externalLink3.xml?ContentType=application/vnd.openxmlformats-officedocument.spreadsheetml.externalLink+xml">
        <DigestMethod Algorithm="http://www.w3.org/2001/04/xmlenc#sha256"/>
        <DigestValue>phExJXcUSgox5gQQYWwXfig8OVI7xWBppF8R7r6Lo1M=</DigestValue>
      </Reference>
      <Reference URI="/xl/printerSettings/printerSettings1.bin?ContentType=application/vnd.openxmlformats-officedocument.spreadsheetml.printerSettings">
        <DigestMethod Algorithm="http://www.w3.org/2001/04/xmlenc#sha256"/>
        <DigestValue>ze+MZOtihPj9dKeV/Dz5QESpeY6Fdwmnkxhrh69STxA=</DigestValue>
      </Reference>
      <Reference URI="/xl/printerSettings/printerSettings10.bin?ContentType=application/vnd.openxmlformats-officedocument.spreadsheetml.printerSettings">
        <DigestMethod Algorithm="http://www.w3.org/2001/04/xmlenc#sha256"/>
        <DigestValue>nkR1lu9OLM1UMxWiPa7wm3YcnQOlFOICy95qYiodDz0=</DigestValue>
      </Reference>
      <Reference URI="/xl/printerSettings/printerSettings11.bin?ContentType=application/vnd.openxmlformats-officedocument.spreadsheetml.printerSettings">
        <DigestMethod Algorithm="http://www.w3.org/2001/04/xmlenc#sha256"/>
        <DigestValue>yMi8stU5bqFShuh1MUNAff1/atoh6+i0/ROVy9FQsKk=</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16nRtTkTNfAdSTF0Lg1CT4t8t5VLf2B9wJs/PWFk54A=</DigestValue>
      </Reference>
      <Reference URI="/xl/printerSettings/printerSettings14.bin?ContentType=application/vnd.openxmlformats-officedocument.spreadsheetml.printerSettings">
        <DigestMethod Algorithm="http://www.w3.org/2001/04/xmlenc#sha256"/>
        <DigestValue>16nRtTkTNfAdSTF0Lg1CT4t8t5VLf2B9wJs/PWFk54A=</DigestValue>
      </Reference>
      <Reference URI="/xl/printerSettings/printerSettings15.bin?ContentType=application/vnd.openxmlformats-officedocument.spreadsheetml.printerSettings">
        <DigestMethod Algorithm="http://www.w3.org/2001/04/xmlenc#sha256"/>
        <DigestValue>2m6CW85rBYKpJKifjkFVt0n58BwBksWMXfva2VqaA+I=</DigestValue>
      </Reference>
      <Reference URI="/xl/printerSettings/printerSettings16.bin?ContentType=application/vnd.openxmlformats-officedocument.spreadsheetml.printerSettings">
        <DigestMethod Algorithm="http://www.w3.org/2001/04/xmlenc#sha256"/>
        <DigestValue>ar6hk/aRBhJ3Q7h1Xd48HWTe7Gl3RUqECzD058YGBrM=</DigestValue>
      </Reference>
      <Reference URI="/xl/printerSettings/printerSettings17.bin?ContentType=application/vnd.openxmlformats-officedocument.spreadsheetml.printerSettings">
        <DigestMethod Algorithm="http://www.w3.org/2001/04/xmlenc#sha256"/>
        <DigestValue>ze+MZOtihPj9dKeV/Dz5QESpeY6Fdwmnkxhrh69STxA=</DigestValue>
      </Reference>
      <Reference URI="/xl/printerSettings/printerSettings18.bin?ContentType=application/vnd.openxmlformats-officedocument.spreadsheetml.printerSettings">
        <DigestMethod Algorithm="http://www.w3.org/2001/04/xmlenc#sha256"/>
        <DigestValue>zxLIGjiJ19gUsPtQr72salfkFKrVFBCr1X8320JEcsQ=</DigestValue>
      </Reference>
      <Reference URI="/xl/printerSettings/printerSettings19.bin?ContentType=application/vnd.openxmlformats-officedocument.spreadsheetml.printerSettings">
        <DigestMethod Algorithm="http://www.w3.org/2001/04/xmlenc#sha256"/>
        <DigestValue>iE26OokMEnQMYiWgMfFhVXzSbn0Dmk333xx6Y+G1iUw=</DigestValue>
      </Reference>
      <Reference URI="/xl/printerSettings/printerSettings2.bin?ContentType=application/vnd.openxmlformats-officedocument.spreadsheetml.printerSettings">
        <DigestMethod Algorithm="http://www.w3.org/2001/04/xmlenc#sha256"/>
        <DigestValue>16nRtTkTNfAdSTF0Lg1CT4t8t5VLf2B9wJs/PWFk54A=</DigestValue>
      </Reference>
      <Reference URI="/xl/printerSettings/printerSettings20.bin?ContentType=application/vnd.openxmlformats-officedocument.spreadsheetml.printerSettings">
        <DigestMethod Algorithm="http://www.w3.org/2001/04/xmlenc#sha256"/>
        <DigestValue>nkR1lu9OLM1UMxWiPa7wm3YcnQOlFOICy95qYiodDz0=</DigestValue>
      </Reference>
      <Reference URI="/xl/printerSettings/printerSettings21.bin?ContentType=application/vnd.openxmlformats-officedocument.spreadsheetml.printerSettings">
        <DigestMethod Algorithm="http://www.w3.org/2001/04/xmlenc#sha256"/>
        <DigestValue>2bvX94YA3UVSaKlpfCjo157kRTaGD9ZFW7t96/Nk1uk=</DigestValue>
      </Reference>
      <Reference URI="/xl/printerSettings/printerSettings22.bin?ContentType=application/vnd.openxmlformats-officedocument.spreadsheetml.printerSettings">
        <DigestMethod Algorithm="http://www.w3.org/2001/04/xmlenc#sha256"/>
        <DigestValue>SWiohiWSuPjjcblZxueyphOzVidWJvXmdfCiNQW6SiY=</DigestValue>
      </Reference>
      <Reference URI="/xl/printerSettings/printerSettings23.bin?ContentType=application/vnd.openxmlformats-officedocument.spreadsheetml.printerSettings">
        <DigestMethod Algorithm="http://www.w3.org/2001/04/xmlenc#sha256"/>
        <DigestValue>iE26OokMEnQMYiWgMfFhVXzSbn0Dmk333xx6Y+G1iUw=</DigestValue>
      </Reference>
      <Reference URI="/xl/printerSettings/printerSettings24.bin?ContentType=application/vnd.openxmlformats-officedocument.spreadsheetml.printerSettings">
        <DigestMethod Algorithm="http://www.w3.org/2001/04/xmlenc#sha256"/>
        <DigestValue>qqKz7UtelGHdfiWdqNc1EvL8LqlQ7O4MTpeoyQcgyv0=</DigestValue>
      </Reference>
      <Reference URI="/xl/printerSettings/printerSettings25.bin?ContentType=application/vnd.openxmlformats-officedocument.spreadsheetml.printerSettings">
        <DigestMethod Algorithm="http://www.w3.org/2001/04/xmlenc#sha256"/>
        <DigestValue>qqKz7UtelGHdfiWdqNc1EvL8LqlQ7O4MTpeoyQcgyv0=</DigestValue>
      </Reference>
      <Reference URI="/xl/printerSettings/printerSettings26.bin?ContentType=application/vnd.openxmlformats-officedocument.spreadsheetml.printerSettings">
        <DigestMethod Algorithm="http://www.w3.org/2001/04/xmlenc#sha256"/>
        <DigestValue>ze+MZOtihPj9dKeV/Dz5QESpeY6Fdwmnkxhrh69STxA=</DigestValue>
      </Reference>
      <Reference URI="/xl/printerSettings/printerSettings3.bin?ContentType=application/vnd.openxmlformats-officedocument.spreadsheetml.printerSettings">
        <DigestMethod Algorithm="http://www.w3.org/2001/04/xmlenc#sha256"/>
        <DigestValue>86+sc8Rko5cNZ5BGa++/4xNznWSElckK3iS1B5pTwDQ=</DigestValue>
      </Reference>
      <Reference URI="/xl/printerSettings/printerSettings4.bin?ContentType=application/vnd.openxmlformats-officedocument.spreadsheetml.printerSettings">
        <DigestMethod Algorithm="http://www.w3.org/2001/04/xmlenc#sha256"/>
        <DigestValue>L+CxbXS3yzcVLTJTz50kMb6T4gEHhM4qLfUzzpiwfWw=</DigestValue>
      </Reference>
      <Reference URI="/xl/printerSettings/printerSettings5.bin?ContentType=application/vnd.openxmlformats-officedocument.spreadsheetml.printerSettings">
        <DigestMethod Algorithm="http://www.w3.org/2001/04/xmlenc#sha256"/>
        <DigestValue>9mG81PytrHkYioZI1LP0ksiI7i+szuT1Vsy2GarE5gg=</DigestValue>
      </Reference>
      <Reference URI="/xl/printerSettings/printerSettings6.bin?ContentType=application/vnd.openxmlformats-officedocument.spreadsheetml.printerSettings">
        <DigestMethod Algorithm="http://www.w3.org/2001/04/xmlenc#sha256"/>
        <DigestValue>p15fOjzmBTLGI8Klf+TI4woTVTHX8Q0l14vNf+jwiuE=</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2m6CW85rBYKpJKifjkFVt0n58BwBksWMXfva2VqaA+I=</DigestValue>
      </Reference>
      <Reference URI="/xl/printerSettings/printerSettings9.bin?ContentType=application/vnd.openxmlformats-officedocument.spreadsheetml.printerSettings">
        <DigestMethod Algorithm="http://www.w3.org/2001/04/xmlenc#sha256"/>
        <DigestValue>nkR1lu9OLM1UMxWiPa7wm3YcnQOlFOICy95qYiodDz0=</DigestValue>
      </Reference>
      <Reference URI="/xl/sharedStrings.xml?ContentType=application/vnd.openxmlformats-officedocument.spreadsheetml.sharedStrings+xml">
        <DigestMethod Algorithm="http://www.w3.org/2001/04/xmlenc#sha256"/>
        <DigestValue>dKkQ0M8Ks5/eE0bHlRAC4SCubg1BMafNv4msdAXY478=</DigestValue>
      </Reference>
      <Reference URI="/xl/styles.xml?ContentType=application/vnd.openxmlformats-officedocument.spreadsheetml.styles+xml">
        <DigestMethod Algorithm="http://www.w3.org/2001/04/xmlenc#sha256"/>
        <DigestValue>fz8srH+TkBkdRZdZiZNerv5WyAmCoIaPTsFWeiERlJ4=</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tI4Xc3mFFtKE19Ay5m9zF4IHRjygjCka9zDp5tioSEQ=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nZKw4hKw2+3pXeBTsC/ZBicbgnGu7zTAAE186sjLnDw=</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xwmDucEr/C1omflTxC3g2jb6buK4ULVtZcHMlActdIo=</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rLdvf3yY2ekrKu60idP2MsLKORy6SOjqi0FnsyMynGM=</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HTYaQi0KtdQ+B1oDWji35M/0dutqOPx8jsY1TtQMpYg=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TTdlJtGdyJ5m5eP1/yRbJ6R7KmWb4Vu1688hVwBbJRM=</DigestValue>
      </Reference>
      <Reference URI="/xl/worksheets/sheet10.xml?ContentType=application/vnd.openxmlformats-officedocument.spreadsheetml.worksheet+xml">
        <DigestMethod Algorithm="http://www.w3.org/2001/04/xmlenc#sha256"/>
        <DigestValue>bCG5lSCbZdfmP2yNZwko6dExCHxPjcg5Vty+iURlpPs=</DigestValue>
      </Reference>
      <Reference URI="/xl/worksheets/sheet11.xml?ContentType=application/vnd.openxmlformats-officedocument.spreadsheetml.worksheet+xml">
        <DigestMethod Algorithm="http://www.w3.org/2001/04/xmlenc#sha256"/>
        <DigestValue>zrLHcWPnH1em8650Z7s7H8mlisZwXuxG5TM70CqvI1o=</DigestValue>
      </Reference>
      <Reference URI="/xl/worksheets/sheet12.xml?ContentType=application/vnd.openxmlformats-officedocument.spreadsheetml.worksheet+xml">
        <DigestMethod Algorithm="http://www.w3.org/2001/04/xmlenc#sha256"/>
        <DigestValue>8o+xJso8JKcWMV8sPPnvg1AJ073jhcYUh9MvYvpc9+0=</DigestValue>
      </Reference>
      <Reference URI="/xl/worksheets/sheet13.xml?ContentType=application/vnd.openxmlformats-officedocument.spreadsheetml.worksheet+xml">
        <DigestMethod Algorithm="http://www.w3.org/2001/04/xmlenc#sha256"/>
        <DigestValue>HSV64La/yGgoB+egX+DYQ+5t+92Na3bp1DdKzSwzaRQ=</DigestValue>
      </Reference>
      <Reference URI="/xl/worksheets/sheet14.xml?ContentType=application/vnd.openxmlformats-officedocument.spreadsheetml.worksheet+xml">
        <DigestMethod Algorithm="http://www.w3.org/2001/04/xmlenc#sha256"/>
        <DigestValue>efJsKNb2G1iKq9egagJM0ETxlpkhCCdKmFtZrTftyfY=</DigestValue>
      </Reference>
      <Reference URI="/xl/worksheets/sheet15.xml?ContentType=application/vnd.openxmlformats-officedocument.spreadsheetml.worksheet+xml">
        <DigestMethod Algorithm="http://www.w3.org/2001/04/xmlenc#sha256"/>
        <DigestValue>65bG9L0KhUNQTGvsaXAXYVWLV0KEK2Y99xSm4x0R4qs=</DigestValue>
      </Reference>
      <Reference URI="/xl/worksheets/sheet16.xml?ContentType=application/vnd.openxmlformats-officedocument.spreadsheetml.worksheet+xml">
        <DigestMethod Algorithm="http://www.w3.org/2001/04/xmlenc#sha256"/>
        <DigestValue>Z/4Taaa09caOcrs58GlFHvphDg6D8UaFVvAdrRjQmhM=</DigestValue>
      </Reference>
      <Reference URI="/xl/worksheets/sheet17.xml?ContentType=application/vnd.openxmlformats-officedocument.spreadsheetml.worksheet+xml">
        <DigestMethod Algorithm="http://www.w3.org/2001/04/xmlenc#sha256"/>
        <DigestValue>Ntm7/WEjF6dSkrTgoZhhHYPvjHZW5QK9w+QGOQVN4nI=</DigestValue>
      </Reference>
      <Reference URI="/xl/worksheets/sheet18.xml?ContentType=application/vnd.openxmlformats-officedocument.spreadsheetml.worksheet+xml">
        <DigestMethod Algorithm="http://www.w3.org/2001/04/xmlenc#sha256"/>
        <DigestValue>FiUtRnIosMYLPQdu5H85Lg2M4ROFCMad/jMjWb32OH4=</DigestValue>
      </Reference>
      <Reference URI="/xl/worksheets/sheet19.xml?ContentType=application/vnd.openxmlformats-officedocument.spreadsheetml.worksheet+xml">
        <DigestMethod Algorithm="http://www.w3.org/2001/04/xmlenc#sha256"/>
        <DigestValue>xuiVVuNjNaXjIehA0SgHvf/kFg0R+8w5Du6eny1ahL8=</DigestValue>
      </Reference>
      <Reference URI="/xl/worksheets/sheet2.xml?ContentType=application/vnd.openxmlformats-officedocument.spreadsheetml.worksheet+xml">
        <DigestMethod Algorithm="http://www.w3.org/2001/04/xmlenc#sha256"/>
        <DigestValue>DSGLEAaLmxl6v48WFwAKtCw5DV7bUO9KoNmrfT9YOls=</DigestValue>
      </Reference>
      <Reference URI="/xl/worksheets/sheet20.xml?ContentType=application/vnd.openxmlformats-officedocument.spreadsheetml.worksheet+xml">
        <DigestMethod Algorithm="http://www.w3.org/2001/04/xmlenc#sha256"/>
        <DigestValue>8AF2rMO4SsyFLXVtbE63YfwTtrMHhuzNHT0D3O7OTq0=</DigestValue>
      </Reference>
      <Reference URI="/xl/worksheets/sheet21.xml?ContentType=application/vnd.openxmlformats-officedocument.spreadsheetml.worksheet+xml">
        <DigestMethod Algorithm="http://www.w3.org/2001/04/xmlenc#sha256"/>
        <DigestValue>plA9yGdzMLwAtPPBClt3l6lrdENWxbiF4XU4xtx7zUw=</DigestValue>
      </Reference>
      <Reference URI="/xl/worksheets/sheet22.xml?ContentType=application/vnd.openxmlformats-officedocument.spreadsheetml.worksheet+xml">
        <DigestMethod Algorithm="http://www.w3.org/2001/04/xmlenc#sha256"/>
        <DigestValue>ycLG7pGwNLrcxtqCW4MIgeyRsiMlDJRobSyG68F5ucw=</DigestValue>
      </Reference>
      <Reference URI="/xl/worksheets/sheet23.xml?ContentType=application/vnd.openxmlformats-officedocument.spreadsheetml.worksheet+xml">
        <DigestMethod Algorithm="http://www.w3.org/2001/04/xmlenc#sha256"/>
        <DigestValue>IccsTuXmWA2Fd8dS+q8Ge14CcduWV5sUf5n8xVB27fY=</DigestValue>
      </Reference>
      <Reference URI="/xl/worksheets/sheet24.xml?ContentType=application/vnd.openxmlformats-officedocument.spreadsheetml.worksheet+xml">
        <DigestMethod Algorithm="http://www.w3.org/2001/04/xmlenc#sha256"/>
        <DigestValue>6s7XfUgRVaF9rf1qs1HtZpa1qjh5oi4xvz3AtrVBYFg=</DigestValue>
      </Reference>
      <Reference URI="/xl/worksheets/sheet25.xml?ContentType=application/vnd.openxmlformats-officedocument.spreadsheetml.worksheet+xml">
        <DigestMethod Algorithm="http://www.w3.org/2001/04/xmlenc#sha256"/>
        <DigestValue>oWZOvJhyyRRzTIRAFI2LixcZEW8DFG0ZlnDBIH9SDUM=</DigestValue>
      </Reference>
      <Reference URI="/xl/worksheets/sheet26.xml?ContentType=application/vnd.openxmlformats-officedocument.spreadsheetml.worksheet+xml">
        <DigestMethod Algorithm="http://www.w3.org/2001/04/xmlenc#sha256"/>
        <DigestValue>T1DkrSken/F1MibYyq5T3AylGTB11L+9FsP9/6ntpOc=</DigestValue>
      </Reference>
      <Reference URI="/xl/worksheets/sheet27.xml?ContentType=application/vnd.openxmlformats-officedocument.spreadsheetml.worksheet+xml">
        <DigestMethod Algorithm="http://www.w3.org/2001/04/xmlenc#sha256"/>
        <DigestValue>tHGkJtOD9/5pdYHZ9vGo7z6vJ/ij+mO5+CX0VyBVCzk=</DigestValue>
      </Reference>
      <Reference URI="/xl/worksheets/sheet28.xml?ContentType=application/vnd.openxmlformats-officedocument.spreadsheetml.worksheet+xml">
        <DigestMethod Algorithm="http://www.w3.org/2001/04/xmlenc#sha256"/>
        <DigestValue>FxejyVwYnPqku/++g1L2Y2j0R2FpXE9H+JTSppsOwGI=</DigestValue>
      </Reference>
      <Reference URI="/xl/worksheets/sheet29.xml?ContentType=application/vnd.openxmlformats-officedocument.spreadsheetml.worksheet+xml">
        <DigestMethod Algorithm="http://www.w3.org/2001/04/xmlenc#sha256"/>
        <DigestValue>XmfHOQGP6CDm9PGYyoqUWP+G23GFK+6hS/vomVlP01k=</DigestValue>
      </Reference>
      <Reference URI="/xl/worksheets/sheet3.xml?ContentType=application/vnd.openxmlformats-officedocument.spreadsheetml.worksheet+xml">
        <DigestMethod Algorithm="http://www.w3.org/2001/04/xmlenc#sha256"/>
        <DigestValue>ZE5CYyjYq1t7+F/JWJ/K0w9supcZSgYH/XDz4Dt8bjs=</DigestValue>
      </Reference>
      <Reference URI="/xl/worksheets/sheet30.xml?ContentType=application/vnd.openxmlformats-officedocument.spreadsheetml.worksheet+xml">
        <DigestMethod Algorithm="http://www.w3.org/2001/04/xmlenc#sha256"/>
        <DigestValue>VXGayrfFjm7QCq6P7+Q3bEM4JiV5aDbJa0Pu2I7xj8E=</DigestValue>
      </Reference>
      <Reference URI="/xl/worksheets/sheet31.xml?ContentType=application/vnd.openxmlformats-officedocument.spreadsheetml.worksheet+xml">
        <DigestMethod Algorithm="http://www.w3.org/2001/04/xmlenc#sha256"/>
        <DigestValue>6cJDiN0PvRgxwzjAvxRJ2nTsUaV5MFsWAZFaZ5LECVQ=</DigestValue>
      </Reference>
      <Reference URI="/xl/worksheets/sheet32.xml?ContentType=application/vnd.openxmlformats-officedocument.spreadsheetml.worksheet+xml">
        <DigestMethod Algorithm="http://www.w3.org/2001/04/xmlenc#sha256"/>
        <DigestValue>iat4oMokwksbhrYEZQTLfzAlTKvd/RjMDG0b2ZzjUNE=</DigestValue>
      </Reference>
      <Reference URI="/xl/worksheets/sheet4.xml?ContentType=application/vnd.openxmlformats-officedocument.spreadsheetml.worksheet+xml">
        <DigestMethod Algorithm="http://www.w3.org/2001/04/xmlenc#sha256"/>
        <DigestValue>9RiPOhtfFBTp3POt9dQS4EicFxpzyPnSg3MyjP8Oofs=</DigestValue>
      </Reference>
      <Reference URI="/xl/worksheets/sheet5.xml?ContentType=application/vnd.openxmlformats-officedocument.spreadsheetml.worksheet+xml">
        <DigestMethod Algorithm="http://www.w3.org/2001/04/xmlenc#sha256"/>
        <DigestValue>ReEJQk+5yBjOecnpLGEYwmiAqrz2Wy8LeF3NVpTw9ro=</DigestValue>
      </Reference>
      <Reference URI="/xl/worksheets/sheet6.xml?ContentType=application/vnd.openxmlformats-officedocument.spreadsheetml.worksheet+xml">
        <DigestMethod Algorithm="http://www.w3.org/2001/04/xmlenc#sha256"/>
        <DigestValue>R5FUtpCq/ZAPoAzD8qe92BnNtpCkcM0QqLwUkD7S65k=</DigestValue>
      </Reference>
      <Reference URI="/xl/worksheets/sheet7.xml?ContentType=application/vnd.openxmlformats-officedocument.spreadsheetml.worksheet+xml">
        <DigestMethod Algorithm="http://www.w3.org/2001/04/xmlenc#sha256"/>
        <DigestValue>Zr3XPq7sekEes4wwel0IYIFwpMAmM3thnEWD0mdTqsk=</DigestValue>
      </Reference>
      <Reference URI="/xl/worksheets/sheet8.xml?ContentType=application/vnd.openxmlformats-officedocument.spreadsheetml.worksheet+xml">
        <DigestMethod Algorithm="http://www.w3.org/2001/04/xmlenc#sha256"/>
        <DigestValue>4f0Uk2t8aJF4lTI6A5wAOrBoMgJyXiaqPRsbJo8An1Y=</DigestValue>
      </Reference>
      <Reference URI="/xl/worksheets/sheet9.xml?ContentType=application/vnd.openxmlformats-officedocument.spreadsheetml.worksheet+xml">
        <DigestMethod Algorithm="http://www.w3.org/2001/04/xmlenc#sha256"/>
        <DigestValue>yTCdQMO2nTYctv9Db1BRM7ye9c904mFCdAOksYKmIyA=</DigestValue>
      </Reference>
    </Manifest>
    <SignatureProperties>
      <SignatureProperty Id="idSignatureTime" Target="#idPackageSignature">
        <mdssi:SignatureTime xmlns:mdssi="http://schemas.openxmlformats.org/package/2006/digital-signature">
          <mdssi:Format>YYYY-MM-DDThh:mm:ssTZD</mdssi:Format>
          <mdssi:Value>2025-04-30T14:40:08Z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2025-04-30T14:40:08Z</xd:SigningTime>
          <xd:SigningCertificate>
            <xd:Cert>
              <xd:CertDigest>
                <DigestMethod Algorithm="http://www.w3.org/2001/04/xmlenc#sha256"/>
                <DigestValue>pprXaHJtWd3ys+SKuntXowqdHcpmVuFXUx0MBMRDTic=</DigestValue>
              </xd:CertDigest>
              <xd:IssuerSerial>
                <X509IssuerName>CN=NBG Class 2 INT Sub CA, DC=nbg, DC=ge</X509IssuerName>
                <X509SerialNumber>548575676004957931325389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pTCCAo2gAwIBAgIQfdD+LvNow5tAi4nyJH3s+jANBgkqhkiG9w0BAQsFADBHMRIwEAYKCZImiZPyLGQBGRYCZ2UxEzARBgoJkiaJk/IsZAEZFgNuYmcxHDAaBgNVBAMTE05CRyBDbGFzcyAxIFJvb3QgQ0EwHhcNMTAxMTI0MjIzOTM0WhcNMzkwNTI4MTg0ODU5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gYwwgYkwEwYJKwYBBAGCNxQCBAYeBABDAEEwCwYDVR0PBAQDAgGGMA8GA1UdEwEB/wQFMAMBAf8wHQYDVR0OBBYEFOgmLAqD1tfA6P6uCHr3RRNHKfIZMBAGCSsGAQQBgjcVAQQDAgEBMCMGCSsGAQQBgjcVAgQWBBSwQhdv15cMFACCFzx99DRC99OzmTANBgkqhkiG9w0BAQsFAAOCAQEAh2X9DK1cog6ybrZ7TrA73EK7L1elW0CrLsXDuKvKZy71tWPD+MtX1TRjOFno997TgHbSaPFGZWART0g+yyBJ8rI1yNMBANWtgryOvsLap+7Cm1MDIpX3As/isOr17Z3n/HmtTsbm4/4eTpK9Ilh4GbC0Ax+co0/Hq6R/vsxY/TwSCNnfkF2AjYgs+jR+eLWEcu5+qHuy0E+YjTkH6zRIHvDXFNoJvb4beh9H3c+FEClEB3F0xZNsb5NP2ikduU7+K2d2vyLUFN8HDzOCV0Xz1T50lAyHmOJUDEtaYJn5lCXJaK5J+TqABrtwhkCrp/TVS+nFzCDx6N24BfvtR1A47w==</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c5CxThv6ZAo6hH49wfBaNYFviVhvDHk4YrZiuXRSjwE=</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JVXXeHThk8uogBCsMzopPgtSVnf0AIgYBGFGrc5aJpU=</DigestValue>
    </Reference>
  </SignedInfo>
  <SignatureValue>TFOOD6X6X+axVA1N377/zeIdeUU4QZf7nLnC4svAwzJLBsi/49Tzb5K56b6Hr0/PKkJHXcwpceG1
c0W8EPBlmHUBjFjUcr+cbU22mnMwqut6eEplI9awaUKeWnjoMXkIVMajgZ4rLBwQsBDlDbJwOciV
ILgBXV0DpRla3/Ht2YeVoVEaqThSepxgUXNZIhGQ/adjNhFBgZDXoV7XW+P4Gvbky3aITcFK4TaC
gK5/KDd/6SOxdVmvW7n9XRTpmjP7PxjqSd2bIUYEYcJ5LziW+ehNXaTngjpj3T2bt3rnu9FJULnT
zCMl3nyWPw3pbzH5ANGb3TQH62LGKZrvD2eGyA==</SignatureValue>
  <KeyInfo>
    <X509Data>
      <X509Certificate>MIIGPTCCBSWgAwIBAgIKdBXiqwADAAJHzDANBgkqhkiG9w0BAQsFADBKMRIwEAYKCZImiZPyLGQBGRYCZ2UxEzARBgoJkiaJk/IsZAEZFgNuYmcxHzAdBgNVBAMTFk5CRyBDbGFzcyAyIElOVCBTdWIgQ0EwHhcNMjQwMTE1MDgxMzU1WhcNMjUxMTI0MjI0OTMzWjA7MRYwFAYDVQQKEw1KU0MgQkFTSVNCQU5LMSEwHwYDVQQDExhCQlMgLSBMaWEgQXNsYW5pa2FzaHZpbGkwggEiMA0GCSqGSIb3DQEBAQUAA4IBDwAwggEKAoIBAQCkWDzfR1gSDZ0Okie/wSHr25Xj48VJqGcxmGusafPQp9kL/BTbYCP6tzenkgjrfMnu5sKJniI6LfVVdTX127G37ZBPVqPTg1rb7nKSOvNvfu+7lFBeNTcrQpQtOFPu1H+xg/We4eTMig4K5w9naRgwV+yLO1StRHGm+ZQlh9eAgMm3kMZIr2RSk/+oNF/KvEvdihsJhInzWEXDzYN9q+WYMMbiF89pAXDeXFnnWb9g3O8mb5TuNLvowNo/i6hf5Jr3ioSofWW3borxnXbaU773s4HOG0GVXdlK2ktgtOtKyMW625FKVMBkpO7A3UK4gBlzX1IOeCMwQwnuFNJwFQz1AgMBAAGjggMyMIIDLjA8BgkrBgEEAYI3FQcELzAtBiUrBgEEAYI3FQjmsmCDjfVEhoGZCYO4oUqDvoRxBIPEkTOEg4hdAgFkAgEjMB0GA1UdJQQWMBQGCCsGAQUFBwMCBggrBgEFBQcDBDALBgNVHQ8EBAMCB4AwJwYJKwYBBAGCNxUKBBowGDAKBggrBgEFBQcDAjAKBggrBgEFBQcDBDAdBgNVHQ4EFgQUplyWU/kyPoRYizEDhpTQQvVvEn0wHwYDVR0jBBgwFoAUwy7SL/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YmFzZT9vYmplY3RDbGFzcz1jZXJ0aWZpY2F0aW9uQXV0aG9yaXR5MF0GCCsGAQUFBzAChlFodHRwOi8vY3JsLm5iZy5nb3YuZ2UvY2EvbmJnLXN1YkNBLm5iZy5nZV9OQkclMjBDbGFzcyUyMDIlMjBJTlQlMjBTdWIlMjBDQSgzKS5jcnQwDQYJKoZIhvcNAQELBQADggEBAJFuSuRw/d+LuTC+iEu3DZodQtaogvbjsk2r+RB8WJrMUKqehYh8yeJOXznO+7NqUssObfOLhHPRUhC3J1yM12/fbSpKNgza6LTTNW7tIdnoapjuS0ASj4YygnXmwANGQk5AuhWKOJg4OjqovWZb/FkwIJM0/pzmZyrSGNLTXFkOuDI1wG9CSBANYAeg7zKgqLn32Cq5WfM0IfusWUKwPA0aB7Y1EFtfzMF4toyqKhas+AxMCVH3sicA+y3nBVW0Qca/wNHgXvN52I9uuHbPAHaogGFLcjBdT43D9W+SUSSXYjlICIThNockMlGDU5MWBPVFIad9dxe4tGZC9CTBFJs=</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9"/>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Transform>
          <Transform Algorithm="http://www.w3.org/TR/2001/REC-xml-c14n-20010315"/>
        </Transforms>
        <DigestMethod Algorithm="http://www.w3.org/2001/04/xmlenc#sha256"/>
        <DigestValue>s0k7k0zd8qAJcwFjwJVZgfYkiMghqpKwHHm2MOe7xrw=</DigestValue>
      </Reference>
      <Reference URI="/xl/calcChain.xml?ContentType=application/vnd.openxmlformats-officedocument.spreadsheetml.calcChain+xml">
        <DigestMethod Algorithm="http://www.w3.org/2001/04/xmlenc#sha256"/>
        <DigestValue>203LZ6h1nvn3KHgdz1YJpa4pWTF/vmnu681be5dglFA=</DigestValue>
      </Reference>
      <Reference URI="/xl/comments1.xml?ContentType=application/vnd.openxmlformats-officedocument.spreadsheetml.comments+xml">
        <DigestMethod Algorithm="http://www.w3.org/2001/04/xmlenc#sha256"/>
        <DigestValue>WPaaLWL6iaW5O6EyBPq6/JbOY8Vj0uS3YEktt7A/inA=</DigestValue>
      </Reference>
      <Reference URI="/xl/drawings/drawing1.xml?ContentType=application/vnd.openxmlformats-officedocument.drawing+xml">
        <DigestMethod Algorithm="http://www.w3.org/2001/04/xmlenc#sha256"/>
        <DigestValue>R1LJm+AhlNP5akpTq67x0rdMG+aWVkGYuvUF1YgTbNw=</DigestValue>
      </Reference>
      <Reference URI="/xl/drawings/vmlDrawing1.vml?ContentType=application/vnd.openxmlformats-officedocument.vmlDrawing">
        <DigestMethod Algorithm="http://www.w3.org/2001/04/xmlenc#sha256"/>
        <DigestValue>8kQeAquAZmPTcnPVB4Dg/Mnj7fKpfQbadtLUTH6Yx7Y=</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72fUG5/UN+bgABv1oLXOrWb5+OEeML8pbP7/zTqLSdQ=</DigestValue>
      </Reference>
      <Reference URI="/xl/externalLinks/externalLink1.xml?ContentType=application/vnd.openxmlformats-officedocument.spreadsheetml.externalLink+xml">
        <DigestMethod Algorithm="http://www.w3.org/2001/04/xmlenc#sha256"/>
        <DigestValue>M7B/mn9Gl/E0SPoxI8mHI2g20P25qjLRnB+I7onGin4=</DigestValue>
      </Reference>
      <Reference URI="/xl/externalLinks/externalLink2.xml?ContentType=application/vnd.openxmlformats-officedocument.spreadsheetml.externalLink+xml">
        <DigestMethod Algorithm="http://www.w3.org/2001/04/xmlenc#sha256"/>
        <DigestValue>33Wh3QxwsFK7gqeqqaobcQRBUpjwtPtHvo+Rs3lHPd0=</DigestValue>
      </Reference>
      <Reference URI="/xl/externalLinks/externalLink3.xml?ContentType=application/vnd.openxmlformats-officedocument.spreadsheetml.externalLink+xml">
        <DigestMethod Algorithm="http://www.w3.org/2001/04/xmlenc#sha256"/>
        <DigestValue>phExJXcUSgox5gQQYWwXfig8OVI7xWBppF8R7r6Lo1M=</DigestValue>
      </Reference>
      <Reference URI="/xl/printerSettings/printerSettings1.bin?ContentType=application/vnd.openxmlformats-officedocument.spreadsheetml.printerSettings">
        <DigestMethod Algorithm="http://www.w3.org/2001/04/xmlenc#sha256"/>
        <DigestValue>ze+MZOtihPj9dKeV/Dz5QESpeY6Fdwmnkxhrh69STxA=</DigestValue>
      </Reference>
      <Reference URI="/xl/printerSettings/printerSettings10.bin?ContentType=application/vnd.openxmlformats-officedocument.spreadsheetml.printerSettings">
        <DigestMethod Algorithm="http://www.w3.org/2001/04/xmlenc#sha256"/>
        <DigestValue>nkR1lu9OLM1UMxWiPa7wm3YcnQOlFOICy95qYiodDz0=</DigestValue>
      </Reference>
      <Reference URI="/xl/printerSettings/printerSettings11.bin?ContentType=application/vnd.openxmlformats-officedocument.spreadsheetml.printerSettings">
        <DigestMethod Algorithm="http://www.w3.org/2001/04/xmlenc#sha256"/>
        <DigestValue>yMi8stU5bqFShuh1MUNAff1/atoh6+i0/ROVy9FQsKk=</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16nRtTkTNfAdSTF0Lg1CT4t8t5VLf2B9wJs/PWFk54A=</DigestValue>
      </Reference>
      <Reference URI="/xl/printerSettings/printerSettings14.bin?ContentType=application/vnd.openxmlformats-officedocument.spreadsheetml.printerSettings">
        <DigestMethod Algorithm="http://www.w3.org/2001/04/xmlenc#sha256"/>
        <DigestValue>16nRtTkTNfAdSTF0Lg1CT4t8t5VLf2B9wJs/PWFk54A=</DigestValue>
      </Reference>
      <Reference URI="/xl/printerSettings/printerSettings15.bin?ContentType=application/vnd.openxmlformats-officedocument.spreadsheetml.printerSettings">
        <DigestMethod Algorithm="http://www.w3.org/2001/04/xmlenc#sha256"/>
        <DigestValue>2m6CW85rBYKpJKifjkFVt0n58BwBksWMXfva2VqaA+I=</DigestValue>
      </Reference>
      <Reference URI="/xl/printerSettings/printerSettings16.bin?ContentType=application/vnd.openxmlformats-officedocument.spreadsheetml.printerSettings">
        <DigestMethod Algorithm="http://www.w3.org/2001/04/xmlenc#sha256"/>
        <DigestValue>ar6hk/aRBhJ3Q7h1Xd48HWTe7Gl3RUqECzD058YGBrM=</DigestValue>
      </Reference>
      <Reference URI="/xl/printerSettings/printerSettings17.bin?ContentType=application/vnd.openxmlformats-officedocument.spreadsheetml.printerSettings">
        <DigestMethod Algorithm="http://www.w3.org/2001/04/xmlenc#sha256"/>
        <DigestValue>ze+MZOtihPj9dKeV/Dz5QESpeY6Fdwmnkxhrh69STxA=</DigestValue>
      </Reference>
      <Reference URI="/xl/printerSettings/printerSettings18.bin?ContentType=application/vnd.openxmlformats-officedocument.spreadsheetml.printerSettings">
        <DigestMethod Algorithm="http://www.w3.org/2001/04/xmlenc#sha256"/>
        <DigestValue>zxLIGjiJ19gUsPtQr72salfkFKrVFBCr1X8320JEcsQ=</DigestValue>
      </Reference>
      <Reference URI="/xl/printerSettings/printerSettings19.bin?ContentType=application/vnd.openxmlformats-officedocument.spreadsheetml.printerSettings">
        <DigestMethod Algorithm="http://www.w3.org/2001/04/xmlenc#sha256"/>
        <DigestValue>iE26OokMEnQMYiWgMfFhVXzSbn0Dmk333xx6Y+G1iUw=</DigestValue>
      </Reference>
      <Reference URI="/xl/printerSettings/printerSettings2.bin?ContentType=application/vnd.openxmlformats-officedocument.spreadsheetml.printerSettings">
        <DigestMethod Algorithm="http://www.w3.org/2001/04/xmlenc#sha256"/>
        <DigestValue>16nRtTkTNfAdSTF0Lg1CT4t8t5VLf2B9wJs/PWFk54A=</DigestValue>
      </Reference>
      <Reference URI="/xl/printerSettings/printerSettings20.bin?ContentType=application/vnd.openxmlformats-officedocument.spreadsheetml.printerSettings">
        <DigestMethod Algorithm="http://www.w3.org/2001/04/xmlenc#sha256"/>
        <DigestValue>nkR1lu9OLM1UMxWiPa7wm3YcnQOlFOICy95qYiodDz0=</DigestValue>
      </Reference>
      <Reference URI="/xl/printerSettings/printerSettings21.bin?ContentType=application/vnd.openxmlformats-officedocument.spreadsheetml.printerSettings">
        <DigestMethod Algorithm="http://www.w3.org/2001/04/xmlenc#sha256"/>
        <DigestValue>2bvX94YA3UVSaKlpfCjo157kRTaGD9ZFW7t96/Nk1uk=</DigestValue>
      </Reference>
      <Reference URI="/xl/printerSettings/printerSettings22.bin?ContentType=application/vnd.openxmlformats-officedocument.spreadsheetml.printerSettings">
        <DigestMethod Algorithm="http://www.w3.org/2001/04/xmlenc#sha256"/>
        <DigestValue>SWiohiWSuPjjcblZxueyphOzVidWJvXmdfCiNQW6SiY=</DigestValue>
      </Reference>
      <Reference URI="/xl/printerSettings/printerSettings23.bin?ContentType=application/vnd.openxmlformats-officedocument.spreadsheetml.printerSettings">
        <DigestMethod Algorithm="http://www.w3.org/2001/04/xmlenc#sha256"/>
        <DigestValue>iE26OokMEnQMYiWgMfFhVXzSbn0Dmk333xx6Y+G1iUw=</DigestValue>
      </Reference>
      <Reference URI="/xl/printerSettings/printerSettings24.bin?ContentType=application/vnd.openxmlformats-officedocument.spreadsheetml.printerSettings">
        <DigestMethod Algorithm="http://www.w3.org/2001/04/xmlenc#sha256"/>
        <DigestValue>qqKz7UtelGHdfiWdqNc1EvL8LqlQ7O4MTpeoyQcgyv0=</DigestValue>
      </Reference>
      <Reference URI="/xl/printerSettings/printerSettings25.bin?ContentType=application/vnd.openxmlformats-officedocument.spreadsheetml.printerSettings">
        <DigestMethod Algorithm="http://www.w3.org/2001/04/xmlenc#sha256"/>
        <DigestValue>qqKz7UtelGHdfiWdqNc1EvL8LqlQ7O4MTpeoyQcgyv0=</DigestValue>
      </Reference>
      <Reference URI="/xl/printerSettings/printerSettings26.bin?ContentType=application/vnd.openxmlformats-officedocument.spreadsheetml.printerSettings">
        <DigestMethod Algorithm="http://www.w3.org/2001/04/xmlenc#sha256"/>
        <DigestValue>ze+MZOtihPj9dKeV/Dz5QESpeY6Fdwmnkxhrh69STxA=</DigestValue>
      </Reference>
      <Reference URI="/xl/printerSettings/printerSettings3.bin?ContentType=application/vnd.openxmlformats-officedocument.spreadsheetml.printerSettings">
        <DigestMethod Algorithm="http://www.w3.org/2001/04/xmlenc#sha256"/>
        <DigestValue>86+sc8Rko5cNZ5BGa++/4xNznWSElckK3iS1B5pTwDQ=</DigestValue>
      </Reference>
      <Reference URI="/xl/printerSettings/printerSettings4.bin?ContentType=application/vnd.openxmlformats-officedocument.spreadsheetml.printerSettings">
        <DigestMethod Algorithm="http://www.w3.org/2001/04/xmlenc#sha256"/>
        <DigestValue>L+CxbXS3yzcVLTJTz50kMb6T4gEHhM4qLfUzzpiwfWw=</DigestValue>
      </Reference>
      <Reference URI="/xl/printerSettings/printerSettings5.bin?ContentType=application/vnd.openxmlformats-officedocument.spreadsheetml.printerSettings">
        <DigestMethod Algorithm="http://www.w3.org/2001/04/xmlenc#sha256"/>
        <DigestValue>9mG81PytrHkYioZI1LP0ksiI7i+szuT1Vsy2GarE5gg=</DigestValue>
      </Reference>
      <Reference URI="/xl/printerSettings/printerSettings6.bin?ContentType=application/vnd.openxmlformats-officedocument.spreadsheetml.printerSettings">
        <DigestMethod Algorithm="http://www.w3.org/2001/04/xmlenc#sha256"/>
        <DigestValue>p15fOjzmBTLGI8Klf+TI4woTVTHX8Q0l14vNf+jwiuE=</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2m6CW85rBYKpJKifjkFVt0n58BwBksWMXfva2VqaA+I=</DigestValue>
      </Reference>
      <Reference URI="/xl/printerSettings/printerSettings9.bin?ContentType=application/vnd.openxmlformats-officedocument.spreadsheetml.printerSettings">
        <DigestMethod Algorithm="http://www.w3.org/2001/04/xmlenc#sha256"/>
        <DigestValue>nkR1lu9OLM1UMxWiPa7wm3YcnQOlFOICy95qYiodDz0=</DigestValue>
      </Reference>
      <Reference URI="/xl/sharedStrings.xml?ContentType=application/vnd.openxmlformats-officedocument.spreadsheetml.sharedStrings+xml">
        <DigestMethod Algorithm="http://www.w3.org/2001/04/xmlenc#sha256"/>
        <DigestValue>dKkQ0M8Ks5/eE0bHlRAC4SCubg1BMafNv4msdAXY478=</DigestValue>
      </Reference>
      <Reference URI="/xl/styles.xml?ContentType=application/vnd.openxmlformats-officedocument.spreadsheetml.styles+xml">
        <DigestMethod Algorithm="http://www.w3.org/2001/04/xmlenc#sha256"/>
        <DigestValue>fz8srH+TkBkdRZdZiZNerv5WyAmCoIaPTsFWeiERlJ4=</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tI4Xc3mFFtKE19Ay5m9zF4IHRjygjCka9zDp5tioSEQ=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nZKw4hKw2+3pXeBTsC/ZBicbgnGu7zTAAE186sjLnDw=</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xwmDucEr/C1omflTxC3g2jb6buK4ULVtZcHMlActdIo=</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rLdvf3yY2ekrKu60idP2MsLKORy6SOjqi0FnsyMynGM=</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HTYaQi0KtdQ+B1oDWji35M/0dutqOPx8jsY1TtQMpYg=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TTdlJtGdyJ5m5eP1/yRbJ6R7KmWb4Vu1688hVwBbJRM=</DigestValue>
      </Reference>
      <Reference URI="/xl/worksheets/sheet10.xml?ContentType=application/vnd.openxmlformats-officedocument.spreadsheetml.worksheet+xml">
        <DigestMethod Algorithm="http://www.w3.org/2001/04/xmlenc#sha256"/>
        <DigestValue>bCG5lSCbZdfmP2yNZwko6dExCHxPjcg5Vty+iURlpPs=</DigestValue>
      </Reference>
      <Reference URI="/xl/worksheets/sheet11.xml?ContentType=application/vnd.openxmlformats-officedocument.spreadsheetml.worksheet+xml">
        <DigestMethod Algorithm="http://www.w3.org/2001/04/xmlenc#sha256"/>
        <DigestValue>zrLHcWPnH1em8650Z7s7H8mlisZwXuxG5TM70CqvI1o=</DigestValue>
      </Reference>
      <Reference URI="/xl/worksheets/sheet12.xml?ContentType=application/vnd.openxmlformats-officedocument.spreadsheetml.worksheet+xml">
        <DigestMethod Algorithm="http://www.w3.org/2001/04/xmlenc#sha256"/>
        <DigestValue>8o+xJso8JKcWMV8sPPnvg1AJ073jhcYUh9MvYvpc9+0=</DigestValue>
      </Reference>
      <Reference URI="/xl/worksheets/sheet13.xml?ContentType=application/vnd.openxmlformats-officedocument.spreadsheetml.worksheet+xml">
        <DigestMethod Algorithm="http://www.w3.org/2001/04/xmlenc#sha256"/>
        <DigestValue>HSV64La/yGgoB+egX+DYQ+5t+92Na3bp1DdKzSwzaRQ=</DigestValue>
      </Reference>
      <Reference URI="/xl/worksheets/sheet14.xml?ContentType=application/vnd.openxmlformats-officedocument.spreadsheetml.worksheet+xml">
        <DigestMethod Algorithm="http://www.w3.org/2001/04/xmlenc#sha256"/>
        <DigestValue>efJsKNb2G1iKq9egagJM0ETxlpkhCCdKmFtZrTftyfY=</DigestValue>
      </Reference>
      <Reference URI="/xl/worksheets/sheet15.xml?ContentType=application/vnd.openxmlformats-officedocument.spreadsheetml.worksheet+xml">
        <DigestMethod Algorithm="http://www.w3.org/2001/04/xmlenc#sha256"/>
        <DigestValue>65bG9L0KhUNQTGvsaXAXYVWLV0KEK2Y99xSm4x0R4qs=</DigestValue>
      </Reference>
      <Reference URI="/xl/worksheets/sheet16.xml?ContentType=application/vnd.openxmlformats-officedocument.spreadsheetml.worksheet+xml">
        <DigestMethod Algorithm="http://www.w3.org/2001/04/xmlenc#sha256"/>
        <DigestValue>Z/4Taaa09caOcrs58GlFHvphDg6D8UaFVvAdrRjQmhM=</DigestValue>
      </Reference>
      <Reference URI="/xl/worksheets/sheet17.xml?ContentType=application/vnd.openxmlformats-officedocument.spreadsheetml.worksheet+xml">
        <DigestMethod Algorithm="http://www.w3.org/2001/04/xmlenc#sha256"/>
        <DigestValue>Ntm7/WEjF6dSkrTgoZhhHYPvjHZW5QK9w+QGOQVN4nI=</DigestValue>
      </Reference>
      <Reference URI="/xl/worksheets/sheet18.xml?ContentType=application/vnd.openxmlformats-officedocument.spreadsheetml.worksheet+xml">
        <DigestMethod Algorithm="http://www.w3.org/2001/04/xmlenc#sha256"/>
        <DigestValue>FiUtRnIosMYLPQdu5H85Lg2M4ROFCMad/jMjWb32OH4=</DigestValue>
      </Reference>
      <Reference URI="/xl/worksheets/sheet19.xml?ContentType=application/vnd.openxmlformats-officedocument.spreadsheetml.worksheet+xml">
        <DigestMethod Algorithm="http://www.w3.org/2001/04/xmlenc#sha256"/>
        <DigestValue>xuiVVuNjNaXjIehA0SgHvf/kFg0R+8w5Du6eny1ahL8=</DigestValue>
      </Reference>
      <Reference URI="/xl/worksheets/sheet2.xml?ContentType=application/vnd.openxmlformats-officedocument.spreadsheetml.worksheet+xml">
        <DigestMethod Algorithm="http://www.w3.org/2001/04/xmlenc#sha256"/>
        <DigestValue>DSGLEAaLmxl6v48WFwAKtCw5DV7bUO9KoNmrfT9YOls=</DigestValue>
      </Reference>
      <Reference URI="/xl/worksheets/sheet20.xml?ContentType=application/vnd.openxmlformats-officedocument.spreadsheetml.worksheet+xml">
        <DigestMethod Algorithm="http://www.w3.org/2001/04/xmlenc#sha256"/>
        <DigestValue>8AF2rMO4SsyFLXVtbE63YfwTtrMHhuzNHT0D3O7OTq0=</DigestValue>
      </Reference>
      <Reference URI="/xl/worksheets/sheet21.xml?ContentType=application/vnd.openxmlformats-officedocument.spreadsheetml.worksheet+xml">
        <DigestMethod Algorithm="http://www.w3.org/2001/04/xmlenc#sha256"/>
        <DigestValue>plA9yGdzMLwAtPPBClt3l6lrdENWxbiF4XU4xtx7zUw=</DigestValue>
      </Reference>
      <Reference URI="/xl/worksheets/sheet22.xml?ContentType=application/vnd.openxmlformats-officedocument.spreadsheetml.worksheet+xml">
        <DigestMethod Algorithm="http://www.w3.org/2001/04/xmlenc#sha256"/>
        <DigestValue>ycLG7pGwNLrcxtqCW4MIgeyRsiMlDJRobSyG68F5ucw=</DigestValue>
      </Reference>
      <Reference URI="/xl/worksheets/sheet23.xml?ContentType=application/vnd.openxmlformats-officedocument.spreadsheetml.worksheet+xml">
        <DigestMethod Algorithm="http://www.w3.org/2001/04/xmlenc#sha256"/>
        <DigestValue>IccsTuXmWA2Fd8dS+q8Ge14CcduWV5sUf5n8xVB27fY=</DigestValue>
      </Reference>
      <Reference URI="/xl/worksheets/sheet24.xml?ContentType=application/vnd.openxmlformats-officedocument.spreadsheetml.worksheet+xml">
        <DigestMethod Algorithm="http://www.w3.org/2001/04/xmlenc#sha256"/>
        <DigestValue>6s7XfUgRVaF9rf1qs1HtZpa1qjh5oi4xvz3AtrVBYFg=</DigestValue>
      </Reference>
      <Reference URI="/xl/worksheets/sheet25.xml?ContentType=application/vnd.openxmlformats-officedocument.spreadsheetml.worksheet+xml">
        <DigestMethod Algorithm="http://www.w3.org/2001/04/xmlenc#sha256"/>
        <DigestValue>oWZOvJhyyRRzTIRAFI2LixcZEW8DFG0ZlnDBIH9SDUM=</DigestValue>
      </Reference>
      <Reference URI="/xl/worksheets/sheet26.xml?ContentType=application/vnd.openxmlformats-officedocument.spreadsheetml.worksheet+xml">
        <DigestMethod Algorithm="http://www.w3.org/2001/04/xmlenc#sha256"/>
        <DigestValue>T1DkrSken/F1MibYyq5T3AylGTB11L+9FsP9/6ntpOc=</DigestValue>
      </Reference>
      <Reference URI="/xl/worksheets/sheet27.xml?ContentType=application/vnd.openxmlformats-officedocument.spreadsheetml.worksheet+xml">
        <DigestMethod Algorithm="http://www.w3.org/2001/04/xmlenc#sha256"/>
        <DigestValue>tHGkJtOD9/5pdYHZ9vGo7z6vJ/ij+mO5+CX0VyBVCzk=</DigestValue>
      </Reference>
      <Reference URI="/xl/worksheets/sheet28.xml?ContentType=application/vnd.openxmlformats-officedocument.spreadsheetml.worksheet+xml">
        <DigestMethod Algorithm="http://www.w3.org/2001/04/xmlenc#sha256"/>
        <DigestValue>FxejyVwYnPqku/++g1L2Y2j0R2FpXE9H+JTSppsOwGI=</DigestValue>
      </Reference>
      <Reference URI="/xl/worksheets/sheet29.xml?ContentType=application/vnd.openxmlformats-officedocument.spreadsheetml.worksheet+xml">
        <DigestMethod Algorithm="http://www.w3.org/2001/04/xmlenc#sha256"/>
        <DigestValue>XmfHOQGP6CDm9PGYyoqUWP+G23GFK+6hS/vomVlP01k=</DigestValue>
      </Reference>
      <Reference URI="/xl/worksheets/sheet3.xml?ContentType=application/vnd.openxmlformats-officedocument.spreadsheetml.worksheet+xml">
        <DigestMethod Algorithm="http://www.w3.org/2001/04/xmlenc#sha256"/>
        <DigestValue>ZE5CYyjYq1t7+F/JWJ/K0w9supcZSgYH/XDz4Dt8bjs=</DigestValue>
      </Reference>
      <Reference URI="/xl/worksheets/sheet30.xml?ContentType=application/vnd.openxmlformats-officedocument.spreadsheetml.worksheet+xml">
        <DigestMethod Algorithm="http://www.w3.org/2001/04/xmlenc#sha256"/>
        <DigestValue>VXGayrfFjm7QCq6P7+Q3bEM4JiV5aDbJa0Pu2I7xj8E=</DigestValue>
      </Reference>
      <Reference URI="/xl/worksheets/sheet31.xml?ContentType=application/vnd.openxmlformats-officedocument.spreadsheetml.worksheet+xml">
        <DigestMethod Algorithm="http://www.w3.org/2001/04/xmlenc#sha256"/>
        <DigestValue>6cJDiN0PvRgxwzjAvxRJ2nTsUaV5MFsWAZFaZ5LECVQ=</DigestValue>
      </Reference>
      <Reference URI="/xl/worksheets/sheet32.xml?ContentType=application/vnd.openxmlformats-officedocument.spreadsheetml.worksheet+xml">
        <DigestMethod Algorithm="http://www.w3.org/2001/04/xmlenc#sha256"/>
        <DigestValue>iat4oMokwksbhrYEZQTLfzAlTKvd/RjMDG0b2ZzjUNE=</DigestValue>
      </Reference>
      <Reference URI="/xl/worksheets/sheet4.xml?ContentType=application/vnd.openxmlformats-officedocument.spreadsheetml.worksheet+xml">
        <DigestMethod Algorithm="http://www.w3.org/2001/04/xmlenc#sha256"/>
        <DigestValue>9RiPOhtfFBTp3POt9dQS4EicFxpzyPnSg3MyjP8Oofs=</DigestValue>
      </Reference>
      <Reference URI="/xl/worksheets/sheet5.xml?ContentType=application/vnd.openxmlformats-officedocument.spreadsheetml.worksheet+xml">
        <DigestMethod Algorithm="http://www.w3.org/2001/04/xmlenc#sha256"/>
        <DigestValue>ReEJQk+5yBjOecnpLGEYwmiAqrz2Wy8LeF3NVpTw9ro=</DigestValue>
      </Reference>
      <Reference URI="/xl/worksheets/sheet6.xml?ContentType=application/vnd.openxmlformats-officedocument.spreadsheetml.worksheet+xml">
        <DigestMethod Algorithm="http://www.w3.org/2001/04/xmlenc#sha256"/>
        <DigestValue>R5FUtpCq/ZAPoAzD8qe92BnNtpCkcM0QqLwUkD7S65k=</DigestValue>
      </Reference>
      <Reference URI="/xl/worksheets/sheet7.xml?ContentType=application/vnd.openxmlformats-officedocument.spreadsheetml.worksheet+xml">
        <DigestMethod Algorithm="http://www.w3.org/2001/04/xmlenc#sha256"/>
        <DigestValue>Zr3XPq7sekEes4wwel0IYIFwpMAmM3thnEWD0mdTqsk=</DigestValue>
      </Reference>
      <Reference URI="/xl/worksheets/sheet8.xml?ContentType=application/vnd.openxmlformats-officedocument.spreadsheetml.worksheet+xml">
        <DigestMethod Algorithm="http://www.w3.org/2001/04/xmlenc#sha256"/>
        <DigestValue>4f0Uk2t8aJF4lTI6A5wAOrBoMgJyXiaqPRsbJo8An1Y=</DigestValue>
      </Reference>
      <Reference URI="/xl/worksheets/sheet9.xml?ContentType=application/vnd.openxmlformats-officedocument.spreadsheetml.worksheet+xml">
        <DigestMethod Algorithm="http://www.w3.org/2001/04/xmlenc#sha256"/>
        <DigestValue>yTCdQMO2nTYctv9Db1BRM7ye9c904mFCdAOksYKmIyA=</DigestValue>
      </Reference>
    </Manifest>
    <SignatureProperties>
      <SignatureProperty Id="idSignatureTime" Target="#idPackageSignature">
        <mdssi:SignatureTime xmlns:mdssi="http://schemas.openxmlformats.org/package/2006/digital-signature">
          <mdssi:Format>YYYY-MM-DDThh:mm:ssTZD</mdssi:Format>
          <mdssi:Value>2025-04-30T14:40:31Z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2025-04-30T14:40:31Z</xd:SigningTime>
          <xd:SigningCertificate>
            <xd:Cert>
              <xd:CertDigest>
                <DigestMethod Algorithm="http://www.w3.org/2001/04/xmlenc#sha256"/>
                <DigestValue>eEoPjysMfjtiKlZklvw/RdyBX+XFZ3xqVj/kQI6jPAM=</DigestValue>
              </xd:CertDigest>
              <xd:IssuerSerial>
                <X509IssuerName>CN=NBG Class 2 INT Sub CA, DC=nbg, DC=ge</X509IssuerName>
                <X509SerialNumber>548198226786913219659724</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pTCCAo2gAwIBAgIQfdD+LvNow5tAi4nyJH3s+jANBgkqhkiG9w0BAQsFADBHMRIwEAYKCZImiZPyLGQBGRYCZ2UxEzARBgoJkiaJk/IsZAEZFgNuYmcxHDAaBgNVBAMTE05CRyBDbGFzcyAxIFJvb3QgQ0EwHhcNMTAxMTI0MjIzOTM0WhcNMzkwNTI4MTg0ODU5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gYwwgYkwEwYJKwYBBAGCNxQCBAYeBABDAEEwCwYDVR0PBAQDAgGGMA8GA1UdEwEB/wQFMAMBAf8wHQYDVR0OBBYEFOgmLAqD1tfA6P6uCHr3RRNHKfIZMBAGCSsGAQQBgjcVAQQDAgEBMCMGCSsGAQQBgjcVAgQWBBSwQhdv15cMFACCFzx99DRC99OzmTANBgkqhkiG9w0BAQsFAAOCAQEAh2X9DK1cog6ybrZ7TrA73EK7L1elW0CrLsXDuKvKZy71tWPD+MtX1TRjOFno997TgHbSaPFGZWART0g+yyBJ8rI1yNMBANWtgryOvsLap+7Cm1MDIpX3As/isOr17Z3n/HmtTsbm4/4eTpK9Ilh4GbC0Ax+co0/Hq6R/vsxY/TwSCNnfkF2AjYgs+jR+eLWEcu5+qHuy0E+YjTkH6zRIHvDXFNoJvb4beh9H3c+FEClEB3F0xZNsb5NP2ikduU7+K2d2vyLUFN8HDzOCV0Xz1T50lAyHmOJUDEtaYJn5lCXJaK5J+TqABrtwhkCrp/TVS+nFzCDx6N24BfvtR1A47w==</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Do0MiBBTTwvRGF0ZVRpbWU+PExhYmVsU3RyaW5nPlRoaXMgaXRlbSBoYXMgbm8gY2xhc3NpZmljYXRpb248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2EE1CBA6-49D4-49A8-94B1-0F75ACD815F6}">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308C7A8E-6A9D-48F0-BE85-15637693D52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Info</vt:lpstr>
      <vt:lpstr>1. key ratios</vt:lpstr>
      <vt:lpstr>2. SOFP</vt:lpstr>
      <vt:lpstr>3. SOPL</vt:lpstr>
      <vt:lpstr>4. Off-balance</vt:lpstr>
      <vt:lpstr>5. RWA</vt:lpstr>
      <vt:lpstr>6. Administrators-shareholders</vt:lpstr>
      <vt:lpstr>7. LI1</vt:lpstr>
      <vt:lpstr>8. LI2</vt:lpstr>
      <vt:lpstr>9. Capital</vt:lpstr>
      <vt:lpstr>9.1. Capital Requirements</vt:lpstr>
      <vt:lpstr>9.2. MREL1</vt:lpstr>
      <vt:lpstr>9.3. MREL2</vt:lpstr>
      <vt:lpstr>10. CC2</vt:lpstr>
      <vt:lpstr>11. CRWA</vt:lpstr>
      <vt:lpstr>12. CRM</vt:lpstr>
      <vt:lpstr>13. CRME</vt:lpstr>
      <vt:lpstr>14. LCR</vt:lpstr>
      <vt:lpstr>15. CCR</vt:lpstr>
      <vt:lpstr>15.1. LR</vt:lpstr>
      <vt:lpstr>15.2. CVA</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2025-04-30T14:38:06Z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f315c2a2-f274-4a72-b789-f0f7d394fdd6</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{2EE1CBA6-49D4-49A8-94B1-0F75ACD815F6}</vt:lpwstr>
  </property>
</Properties>
</file>