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800" tabRatio="919" activeTab="7"/>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5" hidden="1">'24. Rem1'!$L$8:$L$20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63" l="1"/>
  <c r="C10" i="40" l="1"/>
  <c r="D23" i="67" l="1"/>
  <c r="E15" i="63"/>
  <c r="M15" i="63"/>
  <c r="N15" i="63"/>
  <c r="O15" i="63" s="1"/>
  <c r="E16" i="63"/>
  <c r="M16" i="63"/>
  <c r="N16" i="63"/>
  <c r="O16" i="63" s="1"/>
  <c r="E17" i="63"/>
  <c r="M17" i="63"/>
  <c r="N17" i="63"/>
  <c r="E18" i="63"/>
  <c r="M18" i="63"/>
  <c r="N18" i="63"/>
  <c r="O18" i="63" l="1"/>
  <c r="O17" i="63"/>
  <c r="C40" i="67" l="1"/>
  <c r="D40" i="67"/>
  <c r="C23" i="67"/>
  <c r="E23" i="67"/>
  <c r="D7" i="48" l="1"/>
  <c r="M11" i="63"/>
  <c r="E11" i="63"/>
  <c r="F10" i="40" l="1"/>
  <c r="G10" i="40" s="1"/>
  <c r="N20" i="63" l="1"/>
  <c r="M20" i="63"/>
  <c r="O20" i="63" l="1"/>
  <c r="C7" i="50"/>
  <c r="C15" i="49" l="1"/>
  <c r="F15" i="48"/>
  <c r="E15" i="48"/>
  <c r="D15" i="48"/>
  <c r="D7" i="50" l="1"/>
  <c r="E7" i="50"/>
  <c r="F7" i="50"/>
  <c r="G7" i="50"/>
  <c r="C17" i="50"/>
  <c r="D9" i="49"/>
  <c r="D15" i="49"/>
  <c r="E7" i="48"/>
  <c r="E22" i="48" s="1"/>
  <c r="E15" i="49" l="1"/>
  <c r="E9" i="49"/>
  <c r="C9" i="49"/>
  <c r="F7" i="48" l="1"/>
  <c r="D22" i="48"/>
  <c r="D50" i="67" l="1"/>
  <c r="E50" i="67"/>
  <c r="E40" i="67"/>
  <c r="N12" i="63" l="1"/>
  <c r="N13" i="63"/>
  <c r="N14" i="63"/>
  <c r="N11" i="63"/>
  <c r="M12" i="63"/>
  <c r="M13" i="63"/>
  <c r="M14" i="63"/>
  <c r="D10" i="63"/>
  <c r="C10" i="63"/>
  <c r="F10" i="63"/>
  <c r="G10" i="63"/>
  <c r="H10" i="63"/>
  <c r="I10" i="63"/>
  <c r="J10" i="63"/>
  <c r="K10" i="63"/>
  <c r="L10" i="63"/>
  <c r="M10" i="63" l="1"/>
  <c r="N10" i="63"/>
  <c r="F12" i="50"/>
  <c r="G12" i="50"/>
  <c r="D12" i="50"/>
  <c r="E12" i="50"/>
  <c r="C12" i="50"/>
  <c r="D17" i="50"/>
  <c r="E17" i="50"/>
  <c r="F17" i="50"/>
  <c r="G17" i="50"/>
  <c r="O12" i="63"/>
  <c r="O13" i="63"/>
  <c r="O14" i="63"/>
  <c r="E12" i="63"/>
  <c r="E13" i="63"/>
  <c r="E14" i="63"/>
  <c r="E10" i="63" l="1"/>
  <c r="F22" i="50"/>
  <c r="D22" i="50"/>
  <c r="C22" i="50"/>
  <c r="G22" i="50"/>
  <c r="E22" i="50"/>
  <c r="F22" i="48"/>
  <c r="O10" i="63"/>
  <c r="C50" i="67" l="1"/>
</calcChain>
</file>

<file path=xl/sharedStrings.xml><?xml version="1.0" encoding="utf-8"?>
<sst xmlns="http://schemas.openxmlformats.org/spreadsheetml/2006/main" count="300" uniqueCount="204">
  <si>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</si>
  <si>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</si>
  <si>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</si>
  <si>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</si>
  <si>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</si>
  <si>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</si>
  <si>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</si>
  <si>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</si>
  <si>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</si>
  <si>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</si>
  <si>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</si>
  <si>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</si>
  <si>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</si>
  <si>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</si>
  <si>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</si>
  <si>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</si>
  <si>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</si>
  <si>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</si>
  <si>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</si>
  <si>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</si>
  <si>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</si>
  <si>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</si>
  <si>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</si>
  <si>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</si>
  <si>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</si>
  <si>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</si>
  <si>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</si>
  <si>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</si>
  <si>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</si>
  <si>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</si>
  <si>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</si>
  <si>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</si>
  <si>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</si>
  <si>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</si>
  <si>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</si>
  <si>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</si>
  <si>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</si>
  <si>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</si>
  <si>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</si>
  <si>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</si>
  <si>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</si>
  <si>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</si>
  <si>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</si>
  <si>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</si>
  <si>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</si>
  <si>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</si>
  <si>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</si>
  <si>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</si>
  <si>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</si>
  <si>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</si>
  <si>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</si>
  <si>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</si>
  <si>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</si>
  <si>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</si>
  <si>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</si>
  <si>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</si>
  <si>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</si>
  <si>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</si>
  <si>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</si>
  <si>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</si>
  <si>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</si>
  <si>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</si>
  <si>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</si>
  <si>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</si>
  <si>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</si>
  <si>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</si>
  <si>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</si>
  <si>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</si>
  <si>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</si>
  <si>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</si>
  <si>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</si>
  <si>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</si>
  <si>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</si>
  <si>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</si>
  <si>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</si>
  <si>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</si>
  <si>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</si>
  <si>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</si>
  <si>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</si>
  <si>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</si>
  <si>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</si>
  <si>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</si>
  <si>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</si>
  <si>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</si>
  <si>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</si>
  <si>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</si>
  <si>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</si>
  <si>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</si>
  <si>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</si>
  <si>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</si>
  <si>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</si>
  <si>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</si>
  <si>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</si>
  <si>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</si>
  <si>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</si>
  <si>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</si>
  <si>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</si>
  <si>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</si>
  <si>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</si>
  <si>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</si>
  <si>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</si>
  <si>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</si>
  <si>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</si>
  <si>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</si>
  <si>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</si>
  <si>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</si>
  <si>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</si>
  <si>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</si>
  <si>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</si>
  <si>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</si>
  <si>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</si>
  <si>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</si>
  <si>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</si>
  <si>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</si>
  <si>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</si>
  <si>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</si>
  <si>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</si>
  <si>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</si>
  <si>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</si>
  <si>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</si>
  <si>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</si>
  <si>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</si>
  <si>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</si>
  <si>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</si>
  <si>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</si>
  <si>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</si>
  <si>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</si>
  <si>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</si>
  <si>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</si>
  <si>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</si>
  <si>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</si>
  <si>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</si>
  <si>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</si>
  <si>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</si>
  <si>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</si>
  <si>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</si>
  <si>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</si>
  <si>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</si>
  <si>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</si>
  <si>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</si>
  <si>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</si>
  <si>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</si>
  <si>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</si>
  <si>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</si>
  <si>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</si>
  <si>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</si>
  <si>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</si>
  <si>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</si>
  <si>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</si>
  <si>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</si>
  <si>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</si>
  <si>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</si>
  <si>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</si>
  <si>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</si>
  <si>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</si>
  <si>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</si>
  <si>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</si>
  <si>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</si>
  <si>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</si>
  <si>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</si>
  <si>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</si>
  <si>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ფული და ფულის ეკვივალენტები</t>
  </si>
  <si>
    <t>სავალდებულო რეზერვები სებ-ში</t>
  </si>
  <si>
    <t>მოთხოვნები სხვა ბანკების მიმართ</t>
  </si>
  <si>
    <t>ინვესტიციები სავალო ფასიან ქაღალდებში</t>
  </si>
  <si>
    <t>ინვესტიციები შვილობ კომპნიებში</t>
  </si>
  <si>
    <t>კლიენტებზე გაცემული სესხები და ავანსები</t>
  </si>
  <si>
    <t>ფინანსური ლიზინგიდან მისაღები შემოსავალი</t>
  </si>
  <si>
    <t>საინვესტიციო ქონება</t>
  </si>
  <si>
    <t>სხვა ფინანსური აქტივები</t>
  </si>
  <si>
    <t>სხვა აქტივები</t>
  </si>
  <si>
    <t>შენობა-ნაგ. მოწყობ და არამატ აქტივები</t>
  </si>
  <si>
    <t>გამოყ უფლ მქონე აქტივები</t>
  </si>
  <si>
    <t>დაზღვევის და გადაზღვევის კონტრაქტების აქტივები</t>
  </si>
  <si>
    <t>მიმდინარე მოგების გადასახ აქტივი</t>
  </si>
  <si>
    <t>ვალდებულება სხვა ბანკების მიმართ</t>
  </si>
  <si>
    <t>კლიენტთა ანგარიშები</t>
  </si>
  <si>
    <t xml:space="preserve">ნასესხები სახსრები </t>
  </si>
  <si>
    <t>საიჯარო ვალდებულებები</t>
  </si>
  <si>
    <t>სადაზღვევო ვალდებულებები</t>
  </si>
  <si>
    <t>სხვა ფინანსური ვალდებულებები</t>
  </si>
  <si>
    <t>გადავადებული მოგების გადასახ ვალდ</t>
  </si>
  <si>
    <t>ვალდ.და ხარჯ. რეზერვები</t>
  </si>
  <si>
    <t>სხვა ვალდებულებები</t>
  </si>
  <si>
    <t xml:space="preserve">სუბორდინირებული ვალი </t>
  </si>
  <si>
    <t>საკუთარი სავალო ფასიანი ქაღალდი</t>
  </si>
  <si>
    <t>Basisbank</t>
  </si>
  <si>
    <t>სააქციო კაპიტალი</t>
  </si>
  <si>
    <t xml:space="preserve">საემისიო შემოსავალი </t>
  </si>
  <si>
    <t>შენობა ნა გადაფასების რეზერვი</t>
  </si>
  <si>
    <t>სავალო ვალდ გადაფას რეზერვი FVOCI-ით</t>
  </si>
  <si>
    <t xml:space="preserve">გაუნაწილებელი მოგება </t>
  </si>
  <si>
    <t>სს "ჰუალინგ დაზღვევა"</t>
  </si>
  <si>
    <t>შპს "ბაზის ესეტ მენეჯმენტი-ჰოლდინგი"</t>
  </si>
  <si>
    <t>სს ბი ეიჩ ელ ლიზინგი</t>
  </si>
  <si>
    <t>სს "ბასისბანკი"</t>
  </si>
  <si>
    <t xml:space="preserve"> ცაავა დავითი</t>
  </si>
  <si>
    <t xml:space="preserve"> გარდაფხაძე ლევანი</t>
  </si>
  <si>
    <t xml:space="preserve"> კაკაბაძე დავითი</t>
  </si>
  <si>
    <t xml:space="preserve"> ასლანიკაშვილი ლია</t>
  </si>
  <si>
    <t xml:space="preserve"> ლი ხვეი დიან </t>
  </si>
  <si>
    <t xml:space="preserve"> მი ზაიქი</t>
  </si>
  <si>
    <t>გაბუნია გიორგი</t>
  </si>
  <si>
    <t>დვალაძე რატი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</si>
</sst>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
      <sz val="11"/>
      <color rgb="FF1F497D"/>
      <name val="Calibri"/>
      <family val="2"/>
      <scheme val="minor"/>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cellStyleXfs>
  <cellXfs count="196">
    <xf numFmtId="0" fontId="0" fillId="0" borderId="0" xfId="0"/>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xf numFmtId="0" fontId="3" fillId="0" borderId="0" xfId="0" applyFont="1" applyAlignment="1">
      <alignment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xf numFmtId="0" fontId="3" fillId="0" borderId="0" xfId="0" applyFont="1" applyAlignment="1">
      <alignment horizontal="right"/>
    </xf>
    <xf numFmtId="0" fontId="4" fillId="0" borderId="0" xfId="0" applyFont="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left" vertical="center"/>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6" fillId="0" borderId="14" xfId="8" applyFont="1" applyBorder="1"/>
    <xf numFmtId="0" fontId="6" fillId="0" borderId="16" xfId="8" applyFont="1" applyBorder="1"/>
    <xf numFmtId="0" fontId="3" fillId="0" borderId="17" xfId="0" applyFont="1" applyBorder="1" applyAlignment="1">
      <alignment horizontal="center"/>
    </xf>
    <xf numFmtId="0" fontId="3" fillId="0" borderId="18" xfId="0" applyFont="1" applyBorder="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xf numFmtId="0" fontId="7" fillId="0" borderId="2" xfId="12" applyFill="1" applyBorder="1" applyAlignment="1" applyProtection="1"/>
    <xf numFmtId="0" fontId="93" fillId="0" borderId="2" xfId="20955" applyFont="1" applyBorder="1" applyAlignment="1">
      <alignment horizontal="center" vertical="center"/>
    </xf>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2" borderId="15" xfId="0" applyFont="1" applyFill="1" applyBorder="1" applyAlignment="1">
      <alignment horizontal="center" vertical="center" wrapText="1"/>
    </xf>
    <xf numFmtId="0" fontId="95" fillId="0" borderId="0" xfId="20955" applyFont="1" applyAlignment="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xf numFmtId="0" fontId="1" fillId="0" borderId="2" xfId="0" applyFont="1" applyBorder="1"/>
    <xf numFmtId="0" fontId="1" fillId="0" borderId="0" xfId="0" applyFont="1"/>
    <xf numFmtId="0" fontId="3" fillId="0" borderId="42" xfId="0" applyFont="1" applyBorder="1"/>
    <xf numFmtId="0" fontId="96" fillId="0" borderId="51" xfId="20955" applyFont="1" applyBorder="1"/>
    <xf numFmtId="0" fontId="96" fillId="0" borderId="4" xfId="20955" applyFont="1" applyBorder="1"/>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192" fontId="3" fillId="0" borderId="0" xfId="0" applyNumberFormat="1" applyFont="1"/>
    <xf numFmtId="168" fontId="13" fillId="36" borderId="0" xfId="15"/>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xf numFmtId="49" fontId="98" fillId="0" borderId="2" xfId="0" applyNumberFormat="1" applyFont="1" applyBorder="1" applyAlignment="1">
      <alignment horizontal="right" vertical="center"/>
    </xf>
    <xf numFmtId="49" fontId="98" fillId="0" borderId="0" xfId="0" applyNumberFormat="1" applyFont="1" applyAlignment="1">
      <alignment horizontal="right" vertical="center"/>
    </xf>
    <xf numFmtId="0" fontId="98" fillId="0" borderId="0" xfId="0" applyFont="1" applyAlignment="1">
      <alignment vertical="center" wrapText="1"/>
    </xf>
    <xf numFmtId="0" fontId="98" fillId="0" borderId="0" xfId="0" applyFont="1" applyAlignment="1">
      <alignment horizontal="left" vertical="center" wrapText="1"/>
    </xf>
    <xf numFmtId="178" fontId="6" fillId="0" borderId="0" xfId="8" applyNumberFormat="1" applyFont="1"/>
    <xf numFmtId="0" fontId="100" fillId="0" borderId="0" xfId="0" applyFont="1" applyAlignment="1">
      <alignment vertical="center"/>
    </xf>
    <xf numFmtId="192"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xf>
    <xf numFmtId="0" fontId="3" fillId="0" borderId="52" xfId="0" applyFont="1" applyBorder="1" applyAlignment="1">
      <alignment horizontal="center"/>
    </xf>
    <xf numFmtId="0" fontId="3" fillId="0" borderId="42"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6" fillId="0" borderId="3" xfId="8" applyFont="1" applyBorder="1" applyAlignment="1">
      <alignment horizontal="center"/>
    </xf>
    <xf numFmtId="0" fontId="6" fillId="0" borderId="42" xfId="8" applyFont="1" applyBorder="1" applyAlignment="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Border="1" applyAlignment="1">
      <alignment horizontal="left" vertical="center" wrapText="1"/>
    </xf>
    <xf numFmtId="0" fontId="98" fillId="0" borderId="8" xfId="0" applyFont="1" applyBorder="1" applyAlignment="1">
      <alignment horizontal="left" vertical="center" wrapTex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xf numFmtId="0" fontId="98" fillId="0" borderId="6" xfId="0" applyFont="1" applyBorder="1" applyAlignment="1">
      <alignment horizontal="left" vertical="center" wrapText="1" indent="1"/>
    </xf>
    <xf numFmtId="0" fontId="98" fillId="0" borderId="8" xfId="0" applyFont="1" applyBorder="1" applyAlignment="1">
      <alignment horizontal="left" vertical="center" wrapText="1" indent="1"/>
    </xf>
    <xf numFmtId="0" fontId="97" fillId="75" borderId="56" xfId="0" applyFont="1" applyFill="1" applyBorder="1" applyAlignment="1">
      <alignment horizontal="center" vertical="center" wrapText="1"/>
    </xf>
    <xf numFmtId="0" fontId="97" fillId="75" borderId="0" xfId="0" applyFont="1" applyFill="1" applyAlignment="1">
      <alignment horizontal="center" vertical="center" wrapText="1"/>
    </xf>
    <xf numFmtId="0" fontId="97" fillId="75" borderId="57" xfId="0" applyFont="1" applyFill="1" applyBorder="1" applyAlignment="1">
      <alignment horizontal="center" vertical="center" wrapText="1"/>
    </xf>
    <xf numFmtId="0" fontId="97" fillId="0" borderId="53" xfId="0" applyFont="1" applyBorder="1" applyAlignment="1">
      <alignment horizontal="center" vertical="center"/>
    </xf>
    <xf numFmtId="0" fontId="97" fillId="0" borderId="54" xfId="0" applyFont="1" applyBorder="1" applyAlignment="1">
      <alignment horizontal="center" vertical="center"/>
    </xf>
    <xf numFmtId="0" fontId="97" fillId="0" borderId="55" xfId="0" applyFont="1" applyBorder="1" applyAlignment="1">
      <alignment horizontal="center" vertical="center"/>
    </xf>
    <xf numFmtId="0" fontId="98" fillId="0" borderId="2" xfId="0" applyFont="1" applyBorder="1" applyAlignment="1">
      <alignment horizontal="left" vertical="center" wrapText="1"/>
    </xf>
  </cellXfs>
  <cellStyles count="20956">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28" sqref="B28"/>
    </sheetView>
  </sheetViews>
  <sheetFormatPr defaultRowHeight="15"/>
  <cols>
    <col min="1" max="1" width="9.7109375" style="98" bestFit="1" customWidth="1"/>
    <col min="2" max="2" width="128.7109375" bestFit="1" customWidth="1"/>
    <col min="3" max="3" width="39.42578125" customWidth="1"/>
  </cols>
  <sheetData>
    <row r="1" spans="1:3">
      <c r="A1" s="96" t="s">
        <v>111</v>
      </c>
      <c r="B1" s="77" t="s">
        <v>87</v>
      </c>
      <c r="C1" s="75"/>
    </row>
    <row r="2" spans="1:3">
      <c r="A2" s="97">
        <v>20</v>
      </c>
      <c r="B2" s="76" t="s">
        <v>89</v>
      </c>
    </row>
    <row r="3" spans="1:3">
      <c r="A3" s="97">
        <v>21</v>
      </c>
      <c r="B3" s="76" t="s">
        <v>58</v>
      </c>
    </row>
    <row r="4" spans="1:3">
      <c r="A4" s="97">
        <v>22</v>
      </c>
      <c r="B4" s="79" t="s">
        <v>99</v>
      </c>
    </row>
    <row r="5" spans="1:3">
      <c r="A5" s="97">
        <v>23</v>
      </c>
      <c r="B5" s="79" t="s">
        <v>82</v>
      </c>
    </row>
    <row r="6" spans="1:3">
      <c r="A6" s="97">
        <v>24</v>
      </c>
      <c r="B6" s="76" t="s">
        <v>97</v>
      </c>
    </row>
    <row r="7" spans="1:3">
      <c r="A7" s="97">
        <v>25</v>
      </c>
      <c r="B7" s="78" t="s">
        <v>83</v>
      </c>
    </row>
    <row r="8" spans="1:3">
      <c r="A8" s="97">
        <v>26</v>
      </c>
      <c r="B8" s="78" t="s">
        <v>85</v>
      </c>
    </row>
    <row r="9" spans="1:3">
      <c r="A9" s="97">
        <v>27</v>
      </c>
      <c r="B9" s="78" t="s">
        <v>84</v>
      </c>
    </row>
    <row r="10" spans="1:3">
      <c r="C10" s="75"/>
    </row>
    <row r="11" spans="1:3" ht="45">
      <c r="B11" s="84" t="s">
        <v>125</v>
      </c>
      <c r="C11" s="7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5"/>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O12" sqref="O12"/>
    </sheetView>
  </sheetViews>
  <sheetFormatPr defaultRowHeight="15"/>
  <cols>
    <col min="1" max="1" width="10.5703125" style="2" bestFit="1" customWidth="1"/>
    <col min="2" max="2" width="35.42578125" style="2" customWidth="1"/>
    <col min="3" max="3" width="29.7109375" style="2" customWidth="1"/>
    <col min="4" max="4" width="38.5703125" style="2" customWidth="1"/>
    <col min="5" max="5" width="13.28515625" style="2" customWidth="1"/>
  </cols>
  <sheetData>
    <row r="1" spans="1:14" ht="15.75">
      <c r="A1" s="5" t="s">
        <v>27</v>
      </c>
      <c r="B1" s="2" t="s">
        <v>186</v>
      </c>
    </row>
    <row r="2" spans="1:14" s="5" customFormat="1" ht="15.75" customHeight="1">
      <c r="A2" s="5" t="s">
        <v>28</v>
      </c>
      <c r="B2" s="151">
        <v>45657</v>
      </c>
      <c r="D2" s="152"/>
      <c r="F2"/>
      <c r="G2"/>
      <c r="H2"/>
      <c r="I2"/>
      <c r="J2"/>
      <c r="K2"/>
      <c r="L2"/>
      <c r="M2"/>
      <c r="N2"/>
    </row>
    <row r="3" spans="1:14">
      <c r="C3" s="35"/>
      <c r="D3" s="152"/>
      <c r="E3" s="14"/>
    </row>
    <row r="4" spans="1:14" ht="15.75" thickBot="1">
      <c r="A4" s="101" t="s">
        <v>112</v>
      </c>
      <c r="B4" s="36" t="s">
        <v>88</v>
      </c>
      <c r="C4" s="35"/>
      <c r="D4" s="35"/>
      <c r="E4" s="14"/>
    </row>
    <row r="5" spans="1:14">
      <c r="A5" s="17"/>
      <c r="B5" s="49" t="s">
        <v>0</v>
      </c>
      <c r="C5" s="54" t="s">
        <v>1</v>
      </c>
      <c r="D5" s="55" t="s">
        <v>2</v>
      </c>
      <c r="E5" s="49" t="s">
        <v>3</v>
      </c>
    </row>
    <row r="6" spans="1:14" ht="16.899999999999999" customHeight="1">
      <c r="A6" s="158"/>
      <c r="B6" s="154" t="s">
        <v>48</v>
      </c>
      <c r="C6" s="154" t="s">
        <v>47</v>
      </c>
      <c r="D6" s="154" t="s">
        <v>93</v>
      </c>
      <c r="E6" s="154" t="s">
        <v>44</v>
      </c>
    </row>
    <row r="7" spans="1:14" ht="14.45" customHeight="1">
      <c r="A7" s="159"/>
      <c r="B7" s="155"/>
      <c r="C7" s="155"/>
      <c r="D7" s="155"/>
      <c r="E7" s="155"/>
    </row>
    <row r="8" spans="1:14">
      <c r="A8" s="160"/>
      <c r="B8" s="156"/>
      <c r="C8" s="156"/>
      <c r="D8" s="156"/>
      <c r="E8" s="156"/>
    </row>
    <row r="9" spans="1:14">
      <c r="A9" s="103"/>
      <c r="B9" s="104" t="s">
        <v>161</v>
      </c>
      <c r="C9" s="105">
        <v>223188829</v>
      </c>
      <c r="D9" s="105">
        <v>219796121</v>
      </c>
      <c r="E9" s="106"/>
    </row>
    <row r="10" spans="1:14">
      <c r="A10" s="103"/>
      <c r="B10" s="107" t="s">
        <v>162</v>
      </c>
      <c r="C10" s="105">
        <v>277258103</v>
      </c>
      <c r="D10" s="105">
        <v>277258103</v>
      </c>
      <c r="E10" s="106"/>
    </row>
    <row r="11" spans="1:14">
      <c r="A11" s="103"/>
      <c r="B11" s="104" t="s">
        <v>163</v>
      </c>
      <c r="C11" s="105">
        <v>19735687</v>
      </c>
      <c r="D11" s="105">
        <v>0</v>
      </c>
      <c r="E11" s="106"/>
    </row>
    <row r="12" spans="1:14" ht="26.25">
      <c r="A12" s="103"/>
      <c r="B12" s="104" t="s">
        <v>164</v>
      </c>
      <c r="C12" s="105">
        <v>387641271</v>
      </c>
      <c r="D12" s="105">
        <v>386712084</v>
      </c>
      <c r="E12" s="106"/>
    </row>
    <row r="13" spans="1:14">
      <c r="A13" s="103"/>
      <c r="B13" s="104" t="s">
        <v>165</v>
      </c>
      <c r="C13" s="105">
        <v>0</v>
      </c>
      <c r="D13" s="105">
        <v>27796650</v>
      </c>
      <c r="E13" s="106"/>
    </row>
    <row r="14" spans="1:14" ht="26.25">
      <c r="A14" s="103"/>
      <c r="B14" s="104" t="s">
        <v>166</v>
      </c>
      <c r="C14" s="105">
        <v>2922676494</v>
      </c>
      <c r="D14" s="105">
        <v>2922676494</v>
      </c>
      <c r="E14" s="106"/>
    </row>
    <row r="15" spans="1:14">
      <c r="A15" s="103"/>
      <c r="B15" s="108" t="s">
        <v>167</v>
      </c>
      <c r="C15" s="105">
        <v>40801803</v>
      </c>
      <c r="D15" s="105">
        <v>0</v>
      </c>
      <c r="E15" s="106"/>
    </row>
    <row r="16" spans="1:14">
      <c r="A16" s="103"/>
      <c r="B16" s="108" t="s">
        <v>173</v>
      </c>
      <c r="C16" s="105">
        <v>1470452</v>
      </c>
      <c r="D16" s="105">
        <v>0</v>
      </c>
      <c r="E16" s="106"/>
    </row>
    <row r="17" spans="1:5">
      <c r="A17" s="103"/>
      <c r="B17" s="108" t="s">
        <v>168</v>
      </c>
      <c r="C17" s="105">
        <v>1180890</v>
      </c>
      <c r="D17" s="105">
        <v>0</v>
      </c>
      <c r="E17" s="106"/>
    </row>
    <row r="18" spans="1:5">
      <c r="A18" s="103"/>
      <c r="B18" s="110" t="s">
        <v>174</v>
      </c>
      <c r="C18" s="105">
        <v>4005573</v>
      </c>
      <c r="D18" s="105">
        <v>4005573</v>
      </c>
      <c r="E18" s="106"/>
    </row>
    <row r="19" spans="1:5">
      <c r="A19" s="103"/>
      <c r="B19" s="108" t="s">
        <v>169</v>
      </c>
      <c r="C19" s="105">
        <v>8444547</v>
      </c>
      <c r="D19" s="105">
        <v>8444547</v>
      </c>
      <c r="E19" s="106"/>
    </row>
    <row r="20" spans="1:5">
      <c r="A20" s="103"/>
      <c r="B20" s="108" t="s">
        <v>170</v>
      </c>
      <c r="C20" s="105">
        <v>36605632</v>
      </c>
      <c r="D20" s="105">
        <v>31283000</v>
      </c>
      <c r="E20" s="106"/>
    </row>
    <row r="21" spans="1:5">
      <c r="A21" s="103"/>
      <c r="B21" s="108" t="s">
        <v>171</v>
      </c>
      <c r="C21" s="105">
        <v>116594800</v>
      </c>
      <c r="D21" s="105">
        <v>116320609</v>
      </c>
      <c r="E21" s="106"/>
    </row>
    <row r="22" spans="1:5">
      <c r="A22" s="103"/>
      <c r="B22" s="108" t="s">
        <v>172</v>
      </c>
      <c r="C22" s="105">
        <v>14540391</v>
      </c>
      <c r="D22" s="105">
        <v>14540391</v>
      </c>
      <c r="E22" s="106"/>
    </row>
    <row r="23" spans="1:5" ht="15.75" thickBot="1">
      <c r="A23" s="48"/>
      <c r="B23" s="80" t="s">
        <v>25</v>
      </c>
      <c r="C23" s="102">
        <f>SUM(C9:C22)</f>
        <v>4054144472</v>
      </c>
      <c r="D23" s="102">
        <f>SUM(D9:D22)</f>
        <v>4008833572</v>
      </c>
      <c r="E23" s="102">
        <f>SUM(E9:E22)</f>
        <v>0</v>
      </c>
    </row>
    <row r="24" spans="1:5">
      <c r="A24" s="42"/>
      <c r="B24" s="49" t="s">
        <v>0</v>
      </c>
      <c r="C24" s="54" t="s">
        <v>1</v>
      </c>
      <c r="D24" s="55" t="s">
        <v>2</v>
      </c>
      <c r="E24" s="49" t="s">
        <v>3</v>
      </c>
    </row>
    <row r="25" spans="1:5" ht="14.45" customHeight="1">
      <c r="A25" s="161"/>
      <c r="B25" s="154" t="s">
        <v>46</v>
      </c>
      <c r="C25" s="157" t="s">
        <v>45</v>
      </c>
      <c r="D25" s="157" t="s">
        <v>94</v>
      </c>
      <c r="E25" s="157" t="s">
        <v>44</v>
      </c>
    </row>
    <row r="26" spans="1:5" ht="14.45" customHeight="1">
      <c r="A26" s="161"/>
      <c r="B26" s="155"/>
      <c r="C26" s="157"/>
      <c r="D26" s="157"/>
      <c r="E26" s="157"/>
    </row>
    <row r="27" spans="1:5" ht="100.15" customHeight="1">
      <c r="A27" s="161"/>
      <c r="B27" s="156"/>
      <c r="C27" s="157"/>
      <c r="D27" s="157"/>
      <c r="E27" s="157"/>
    </row>
    <row r="28" spans="1:5">
      <c r="A28" s="15"/>
      <c r="B28" s="110" t="s">
        <v>175</v>
      </c>
      <c r="C28" s="110">
        <v>191083279</v>
      </c>
      <c r="D28" s="110">
        <v>180678491</v>
      </c>
      <c r="E28" s="109"/>
    </row>
    <row r="29" spans="1:5">
      <c r="A29" s="15"/>
      <c r="B29" s="110" t="s">
        <v>176</v>
      </c>
      <c r="C29" s="110">
        <v>2543570659</v>
      </c>
      <c r="D29" s="110">
        <v>2546572092</v>
      </c>
      <c r="E29" s="106"/>
    </row>
    <row r="30" spans="1:5">
      <c r="A30" s="15"/>
      <c r="B30" s="110" t="s">
        <v>177</v>
      </c>
      <c r="C30" s="110">
        <v>415675932</v>
      </c>
      <c r="D30" s="110">
        <v>410377046</v>
      </c>
      <c r="E30" s="106"/>
    </row>
    <row r="31" spans="1:5">
      <c r="A31" s="15"/>
      <c r="B31" s="110" t="s">
        <v>178</v>
      </c>
      <c r="C31" s="110">
        <v>14191160</v>
      </c>
      <c r="D31" s="110">
        <v>14191160</v>
      </c>
      <c r="E31" s="106"/>
    </row>
    <row r="32" spans="1:5">
      <c r="A32" s="15"/>
      <c r="B32" s="110" t="s">
        <v>179</v>
      </c>
      <c r="C32" s="110">
        <v>2446443</v>
      </c>
      <c r="D32" s="110">
        <v>0</v>
      </c>
      <c r="E32" s="106"/>
    </row>
    <row r="33" spans="1:5">
      <c r="A33" s="15"/>
      <c r="B33" s="110" t="s">
        <v>180</v>
      </c>
      <c r="C33" s="110">
        <v>7228749</v>
      </c>
      <c r="D33" s="110">
        <v>7228749</v>
      </c>
      <c r="E33" s="106"/>
    </row>
    <row r="34" spans="1:5">
      <c r="A34" s="15"/>
      <c r="B34" s="110" t="s">
        <v>181</v>
      </c>
      <c r="C34" s="110">
        <v>1154557</v>
      </c>
      <c r="D34" s="110">
        <v>1154557</v>
      </c>
      <c r="E34" s="106"/>
    </row>
    <row r="35" spans="1:5">
      <c r="A35" s="15"/>
      <c r="B35" s="110" t="s">
        <v>182</v>
      </c>
      <c r="C35" s="110">
        <v>2118147</v>
      </c>
      <c r="D35" s="110">
        <v>2118147</v>
      </c>
      <c r="E35" s="106"/>
    </row>
    <row r="36" spans="1:5">
      <c r="A36" s="15"/>
      <c r="B36" s="110" t="s">
        <v>183</v>
      </c>
      <c r="C36" s="110">
        <v>23301585</v>
      </c>
      <c r="D36" s="110">
        <v>20749350</v>
      </c>
      <c r="E36" s="106"/>
    </row>
    <row r="37" spans="1:5">
      <c r="A37" s="15"/>
      <c r="B37" s="2" t="s">
        <v>185</v>
      </c>
      <c r="C37" s="110">
        <v>57666000</v>
      </c>
      <c r="D37" s="110">
        <v>57666000</v>
      </c>
      <c r="E37" s="106"/>
    </row>
    <row r="38" spans="1:5">
      <c r="A38" s="15"/>
      <c r="B38" s="110" t="s">
        <v>184</v>
      </c>
      <c r="C38" s="110">
        <v>163292161</v>
      </c>
      <c r="D38" s="110">
        <v>163292161</v>
      </c>
      <c r="E38" s="106"/>
    </row>
    <row r="39" spans="1:5">
      <c r="A39" s="15"/>
      <c r="B39" s="16"/>
      <c r="C39" s="110"/>
      <c r="D39" s="106"/>
      <c r="E39" s="106"/>
    </row>
    <row r="40" spans="1:5" ht="15.75" thickBot="1">
      <c r="A40" s="48"/>
      <c r="B40" s="81" t="s">
        <v>26</v>
      </c>
      <c r="C40" s="102">
        <f>SUM(C28:C39)</f>
        <v>3421728672</v>
      </c>
      <c r="D40" s="102">
        <f t="shared" ref="D40:E40" si="0">SUM(D28:D39)</f>
        <v>3404027753</v>
      </c>
      <c r="E40" s="102">
        <f t="shared" si="0"/>
        <v>0</v>
      </c>
    </row>
    <row r="41" spans="1:5">
      <c r="A41" s="42"/>
      <c r="B41" s="49" t="s">
        <v>0</v>
      </c>
      <c r="C41" s="54" t="s">
        <v>1</v>
      </c>
      <c r="D41" s="55" t="s">
        <v>2</v>
      </c>
      <c r="E41" s="49" t="s">
        <v>3</v>
      </c>
    </row>
    <row r="42" spans="1:5" ht="40.15" customHeight="1">
      <c r="A42" s="161"/>
      <c r="B42" s="154" t="s">
        <v>105</v>
      </c>
      <c r="C42" s="157" t="s">
        <v>45</v>
      </c>
      <c r="D42" s="157" t="s">
        <v>94</v>
      </c>
      <c r="E42" s="157" t="s">
        <v>44</v>
      </c>
    </row>
    <row r="43" spans="1:5" ht="13.9" customHeight="1">
      <c r="A43" s="161"/>
      <c r="B43" s="155"/>
      <c r="C43" s="157"/>
      <c r="D43" s="157"/>
      <c r="E43" s="157"/>
    </row>
    <row r="44" spans="1:5" ht="102" customHeight="1">
      <c r="A44" s="161"/>
      <c r="B44" s="156"/>
      <c r="C44" s="157"/>
      <c r="D44" s="157"/>
      <c r="E44" s="157"/>
    </row>
    <row r="45" spans="1:5">
      <c r="A45" s="15"/>
      <c r="B45" s="53" t="s">
        <v>187</v>
      </c>
      <c r="C45" s="111">
        <v>18212575</v>
      </c>
      <c r="D45" s="111">
        <v>18212575</v>
      </c>
      <c r="E45" s="109"/>
    </row>
    <row r="46" spans="1:5">
      <c r="A46" s="15"/>
      <c r="B46" s="53" t="s">
        <v>188</v>
      </c>
      <c r="C46" s="111">
        <v>130405756</v>
      </c>
      <c r="D46" s="111">
        <v>130405756</v>
      </c>
      <c r="E46" s="112"/>
    </row>
    <row r="47" spans="1:5">
      <c r="A47" s="15"/>
      <c r="B47" s="53" t="s">
        <v>189</v>
      </c>
      <c r="C47" s="111">
        <v>15199665</v>
      </c>
      <c r="D47" s="111">
        <v>14362003</v>
      </c>
      <c r="E47" s="112"/>
    </row>
    <row r="48" spans="1:5">
      <c r="A48" s="15"/>
      <c r="B48" s="4" t="s">
        <v>190</v>
      </c>
      <c r="C48" s="111">
        <v>1445485</v>
      </c>
      <c r="D48" s="111">
        <v>1445485</v>
      </c>
      <c r="E48" s="106"/>
    </row>
    <row r="49" spans="1:14">
      <c r="A49" s="15"/>
      <c r="B49" s="4" t="s">
        <v>191</v>
      </c>
      <c r="C49" s="111">
        <v>467152319</v>
      </c>
      <c r="D49" s="111">
        <v>440380000</v>
      </c>
      <c r="E49" s="106"/>
    </row>
    <row r="50" spans="1:14" ht="15.75" thickBot="1">
      <c r="A50" s="48"/>
      <c r="B50" s="81" t="s">
        <v>43</v>
      </c>
      <c r="C50" s="102">
        <f>SUM(C45:C49)</f>
        <v>632415800</v>
      </c>
      <c r="D50" s="102">
        <f>SUM(D45:D49)</f>
        <v>604805819</v>
      </c>
      <c r="E50" s="102">
        <f>SUM(E45:E49)</f>
        <v>0</v>
      </c>
    </row>
    <row r="51" spans="1:14">
      <c r="C51" s="140"/>
      <c r="D51" s="140"/>
    </row>
    <row r="53" spans="1:14" s="3" customFormat="1">
      <c r="A53" s="6"/>
      <c r="B53" s="6"/>
      <c r="C53" s="6"/>
      <c r="D53" s="6"/>
      <c r="E53" s="6"/>
      <c r="F53"/>
      <c r="G53"/>
      <c r="H53"/>
      <c r="I53"/>
      <c r="J53"/>
      <c r="K53"/>
      <c r="L53"/>
      <c r="M53"/>
      <c r="N53"/>
    </row>
    <row r="54" spans="1:14" s="3" customFormat="1">
      <c r="A54" s="6"/>
      <c r="B54" s="6"/>
      <c r="C54" s="6"/>
      <c r="D54" s="6"/>
      <c r="E54" s="6"/>
      <c r="F54"/>
      <c r="G54"/>
      <c r="H54"/>
      <c r="I54"/>
      <c r="J54"/>
      <c r="K54"/>
      <c r="L54"/>
      <c r="M54"/>
      <c r="N54"/>
    </row>
    <row r="55" spans="1:14" s="3" customFormat="1">
      <c r="A55" s="6"/>
      <c r="B55" s="6"/>
      <c r="C55" s="6"/>
      <c r="D55" s="6"/>
      <c r="E55" s="6"/>
      <c r="F55"/>
      <c r="G55"/>
      <c r="H55"/>
      <c r="I55"/>
      <c r="J55"/>
      <c r="K55"/>
      <c r="L55"/>
      <c r="M55"/>
      <c r="N55"/>
    </row>
  </sheetData>
  <mergeCells count="15">
    <mergeCell ref="B42:B44"/>
    <mergeCell ref="C42:C44"/>
    <mergeCell ref="D42:D44"/>
    <mergeCell ref="E42:E44"/>
    <mergeCell ref="A6:A8"/>
    <mergeCell ref="A25:A27"/>
    <mergeCell ref="A42:A44"/>
    <mergeCell ref="B6:B8"/>
    <mergeCell ref="C6:C8"/>
    <mergeCell ref="D6:D8"/>
    <mergeCell ref="E6:E8"/>
    <mergeCell ref="B25:B27"/>
    <mergeCell ref="C25:C27"/>
    <mergeCell ref="D25:D27"/>
    <mergeCell ref="E25:E27"/>
  </mergeCells>
  <pageMargins left="0.7" right="0.7" top="0.75" bottom="0.75" header="0.3" footer="0.3"/>
  <pageSetup paperSize="9" scale="54" orientation="landscape" horizontalDpi="4294967295" verticalDpi="4294967295"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zoomScale="85" zoomScaleNormal="85" workbookViewId="0">
      <pane xSplit="1" ySplit="6" topLeftCell="B7" activePane="bottomRight" state="frozen"/>
      <selection activeCell="L18" sqref="L18"/>
      <selection pane="topRight" activeCell="L18" sqref="L18"/>
      <selection pane="bottomLeft" activeCell="L18" sqref="L18"/>
      <selection pane="bottomRight" activeCell="D27" sqref="D27"/>
    </sheetView>
  </sheetViews>
  <sheetFormatPr defaultRowHeight="15"/>
  <cols>
    <col min="1" max="1" width="10.5703125" bestFit="1" customWidth="1"/>
    <col min="2" max="2" width="39" style="2" customWidth="1"/>
    <col min="3" max="3" width="31.28515625" style="2" bestFit="1" customWidth="1"/>
    <col min="4" max="5" width="14.5703125" style="2" bestFit="1" customWidth="1"/>
    <col min="6" max="6" width="21.7109375" style="2" customWidth="1"/>
    <col min="7" max="7" width="12" style="2" bestFit="1" customWidth="1"/>
    <col min="8" max="8" width="8" style="2" customWidth="1"/>
  </cols>
  <sheetData>
    <row r="1" spans="1:8" ht="15.75">
      <c r="A1" s="5" t="s">
        <v>27</v>
      </c>
      <c r="B1" s="2" t="s">
        <v>195</v>
      </c>
    </row>
    <row r="2" spans="1:8" ht="15.75">
      <c r="A2" s="5" t="s">
        <v>28</v>
      </c>
      <c r="B2" s="151">
        <v>45657</v>
      </c>
      <c r="C2" s="5"/>
      <c r="D2" s="5"/>
      <c r="E2" s="5"/>
      <c r="F2" s="5"/>
      <c r="G2" s="5"/>
      <c r="H2" s="5"/>
    </row>
    <row r="3" spans="1:8" ht="15.75">
      <c r="A3" s="5"/>
      <c r="B3" s="5"/>
      <c r="C3" s="5"/>
      <c r="D3" s="5"/>
      <c r="E3" s="5"/>
      <c r="F3" s="5"/>
      <c r="G3" s="5"/>
      <c r="H3" s="5"/>
    </row>
    <row r="4" spans="1:8" ht="15.75" thickBot="1">
      <c r="A4" s="101" t="s">
        <v>113</v>
      </c>
      <c r="B4" s="10" t="s">
        <v>58</v>
      </c>
    </row>
    <row r="5" spans="1:8" ht="14.45" customHeight="1">
      <c r="A5" s="167"/>
      <c r="B5" s="162" t="s">
        <v>57</v>
      </c>
      <c r="C5" s="164" t="s">
        <v>90</v>
      </c>
      <c r="D5" s="162" t="s">
        <v>56</v>
      </c>
      <c r="E5" s="162"/>
      <c r="F5" s="162"/>
      <c r="G5" s="162"/>
      <c r="H5" s="165" t="s">
        <v>55</v>
      </c>
    </row>
    <row r="6" spans="1:8" ht="38.25">
      <c r="A6" s="168"/>
      <c r="B6" s="163"/>
      <c r="C6" s="154"/>
      <c r="D6" s="8" t="s">
        <v>54</v>
      </c>
      <c r="E6" s="8" t="s">
        <v>53</v>
      </c>
      <c r="F6" s="8" t="s">
        <v>52</v>
      </c>
      <c r="G6" s="8" t="s">
        <v>51</v>
      </c>
      <c r="H6" s="166"/>
    </row>
    <row r="7" spans="1:8" ht="15.75">
      <c r="A7" s="56">
        <v>1</v>
      </c>
      <c r="B7" s="4" t="s">
        <v>192</v>
      </c>
      <c r="C7" s="32" t="s">
        <v>50</v>
      </c>
      <c r="D7" s="4"/>
      <c r="E7" s="4"/>
      <c r="F7" s="4" t="s">
        <v>49</v>
      </c>
      <c r="G7" s="32"/>
      <c r="H7" s="31"/>
    </row>
    <row r="8" spans="1:8" ht="15.75">
      <c r="A8" s="56">
        <v>2</v>
      </c>
      <c r="B8" s="4" t="s">
        <v>193</v>
      </c>
      <c r="C8" s="32" t="s">
        <v>50</v>
      </c>
      <c r="D8" s="4"/>
      <c r="E8" s="4"/>
      <c r="F8" s="32"/>
      <c r="G8" s="4" t="s">
        <v>49</v>
      </c>
      <c r="H8" s="31"/>
    </row>
    <row r="9" spans="1:8" ht="15.75">
      <c r="A9" s="56">
        <v>3</v>
      </c>
      <c r="B9" s="4" t="s">
        <v>194</v>
      </c>
      <c r="C9" s="32" t="s">
        <v>50</v>
      </c>
      <c r="D9" s="4"/>
      <c r="E9" s="4"/>
      <c r="F9" s="4" t="s">
        <v>49</v>
      </c>
      <c r="G9" s="32"/>
      <c r="H9" s="31"/>
    </row>
    <row r="10" spans="1:8" ht="15.75">
      <c r="A10" s="56"/>
      <c r="B10" s="4"/>
      <c r="C10" s="32"/>
      <c r="D10" s="4"/>
      <c r="E10" s="4"/>
      <c r="F10" s="4"/>
      <c r="G10" s="4"/>
      <c r="H10" s="31"/>
    </row>
    <row r="11" spans="1:8" ht="15.75">
      <c r="A11" s="56"/>
      <c r="B11" s="4"/>
      <c r="C11" s="32"/>
      <c r="D11" s="4"/>
      <c r="E11" s="4"/>
      <c r="F11" s="4"/>
      <c r="G11" s="4"/>
      <c r="H11" s="31"/>
    </row>
    <row r="12" spans="1:8" ht="16.5" thickBot="1">
      <c r="A12" s="57"/>
      <c r="B12" s="45"/>
      <c r="C12" s="58"/>
      <c r="D12" s="45"/>
      <c r="E12" s="45"/>
      <c r="F12" s="45"/>
      <c r="G12" s="45"/>
      <c r="H12" s="59"/>
    </row>
    <row r="13" spans="1:8" ht="15.75">
      <c r="A13" s="5"/>
    </row>
  </sheetData>
  <mergeCells count="5">
    <mergeCell ref="B5:B6"/>
    <mergeCell ref="C5:C6"/>
    <mergeCell ref="D5:G5"/>
    <mergeCell ref="H5:H6"/>
    <mergeCell ref="A5:A6"/>
  </mergeCells>
  <pageMargins left="0.7" right="0.7" top="0.75" bottom="0.75" header="0.3" footer="0.3"/>
  <pageSetup orientation="portrait" horizontalDpi="0" verticalDpi="0"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9"/>
  <sheetViews>
    <sheetView zoomScale="85" zoomScaleNormal="85" workbookViewId="0">
      <selection activeCell="D22" sqref="D22"/>
    </sheetView>
  </sheetViews>
  <sheetFormatPr defaultColWidth="9.140625" defaultRowHeight="12.75"/>
  <cols>
    <col min="1" max="1" width="10.5703125" style="2" bestFit="1" customWidth="1"/>
    <col min="2" max="2" width="70.140625" style="2" customWidth="1"/>
    <col min="3" max="5" width="10.7109375" style="2" customWidth="1"/>
    <col min="6" max="16384" width="9.140625" style="2"/>
  </cols>
  <sheetData>
    <row r="1" spans="1:10">
      <c r="A1" s="2" t="s">
        <v>27</v>
      </c>
      <c r="B1" s="2" t="s">
        <v>195</v>
      </c>
    </row>
    <row r="2" spans="1:10" ht="15">
      <c r="A2" s="2" t="s">
        <v>28</v>
      </c>
      <c r="B2" s="151">
        <v>45657</v>
      </c>
    </row>
    <row r="4" spans="1:10" ht="13.5" thickBot="1">
      <c r="A4" s="100" t="s">
        <v>114</v>
      </c>
      <c r="B4" s="10" t="s">
        <v>99</v>
      </c>
      <c r="C4" s="20"/>
    </row>
    <row r="5" spans="1:10">
      <c r="A5" s="99"/>
      <c r="B5" s="47"/>
      <c r="C5" s="50" t="s">
        <v>5</v>
      </c>
      <c r="D5" s="50" t="s">
        <v>6</v>
      </c>
      <c r="E5" s="51" t="s">
        <v>7</v>
      </c>
    </row>
    <row r="6" spans="1:10">
      <c r="A6" s="15">
        <v>1</v>
      </c>
      <c r="B6" s="4" t="s">
        <v>12</v>
      </c>
      <c r="C6" s="106">
        <v>318295</v>
      </c>
      <c r="D6" s="106">
        <v>623325</v>
      </c>
      <c r="E6" s="113">
        <v>171217</v>
      </c>
      <c r="I6" s="140"/>
      <c r="J6" s="140"/>
    </row>
    <row r="7" spans="1:10">
      <c r="A7" s="15">
        <v>2</v>
      </c>
      <c r="B7" s="19" t="s">
        <v>81</v>
      </c>
      <c r="C7" s="106">
        <v>202278</v>
      </c>
      <c r="D7" s="106">
        <v>560640</v>
      </c>
      <c r="E7" s="113">
        <v>109194</v>
      </c>
      <c r="I7" s="140"/>
      <c r="J7" s="140"/>
    </row>
    <row r="8" spans="1:10">
      <c r="A8" s="15">
        <v>3</v>
      </c>
      <c r="B8" s="4" t="s">
        <v>95</v>
      </c>
      <c r="C8" s="106">
        <v>5</v>
      </c>
      <c r="D8" s="106">
        <v>4</v>
      </c>
      <c r="E8" s="113">
        <v>3</v>
      </c>
      <c r="I8" s="140"/>
      <c r="J8" s="140"/>
    </row>
    <row r="9" spans="1:10" ht="13.5" thickBot="1">
      <c r="A9" s="48">
        <v>4</v>
      </c>
      <c r="B9" s="45" t="s">
        <v>74</v>
      </c>
      <c r="C9" s="114">
        <v>202278</v>
      </c>
      <c r="D9" s="114">
        <v>567079</v>
      </c>
      <c r="E9" s="115">
        <v>122871</v>
      </c>
      <c r="I9" s="140"/>
      <c r="J9" s="140"/>
    </row>
  </sheetData>
  <pageMargins left="0.7" right="0.7" top="0.75" bottom="0.75" header="0.3" footer="0.3"/>
  <pageSetup paperSize="9" orientation="portrait"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13"/>
  <sheetViews>
    <sheetView zoomScaleNormal="100" workbookViewId="0">
      <selection activeCell="C7" sqref="C7:E10"/>
    </sheetView>
  </sheetViews>
  <sheetFormatPr defaultColWidth="9.140625" defaultRowHeight="12.75"/>
  <cols>
    <col min="1" max="1" width="10.5703125" style="2" bestFit="1" customWidth="1"/>
    <col min="2" max="2" width="52.5703125" style="2" customWidth="1"/>
    <col min="3" max="3" width="13.85546875" style="2" customWidth="1"/>
    <col min="4" max="5" width="11.28515625" style="2" bestFit="1" customWidth="1"/>
    <col min="6" max="6" width="24.140625" style="2" customWidth="1"/>
    <col min="7" max="7" width="27.5703125" style="2" customWidth="1"/>
    <col min="8" max="16384" width="9.140625" style="2"/>
  </cols>
  <sheetData>
    <row r="1" spans="1:7">
      <c r="A1" s="2" t="s">
        <v>27</v>
      </c>
      <c r="B1" s="2" t="s">
        <v>195</v>
      </c>
    </row>
    <row r="2" spans="1:7" ht="15">
      <c r="A2" s="2" t="s">
        <v>28</v>
      </c>
      <c r="B2" s="151">
        <v>45657</v>
      </c>
    </row>
    <row r="4" spans="1:7" ht="13.5" thickBot="1">
      <c r="A4" s="100" t="s">
        <v>115</v>
      </c>
      <c r="B4" s="36" t="s">
        <v>82</v>
      </c>
    </row>
    <row r="5" spans="1:7">
      <c r="A5" s="60"/>
      <c r="B5" s="47"/>
      <c r="C5" s="47" t="s">
        <v>0</v>
      </c>
      <c r="D5" s="47" t="s">
        <v>1</v>
      </c>
      <c r="E5" s="47" t="s">
        <v>2</v>
      </c>
      <c r="F5" s="47" t="s">
        <v>3</v>
      </c>
      <c r="G5" s="18" t="s">
        <v>4</v>
      </c>
    </row>
    <row r="6" spans="1:7" s="6" customFormat="1" ht="76.5">
      <c r="A6" s="82"/>
      <c r="B6" s="16"/>
      <c r="C6" s="8" t="s">
        <v>5</v>
      </c>
      <c r="D6" s="8" t="s">
        <v>6</v>
      </c>
      <c r="E6" s="8" t="s">
        <v>7</v>
      </c>
      <c r="F6" s="52" t="s">
        <v>91</v>
      </c>
      <c r="G6" s="83" t="s">
        <v>92</v>
      </c>
    </row>
    <row r="7" spans="1:7">
      <c r="A7" s="61">
        <v>1</v>
      </c>
      <c r="B7" s="4" t="s">
        <v>29</v>
      </c>
      <c r="C7" s="106">
        <v>155665794.00000003</v>
      </c>
      <c r="D7" s="106">
        <v>140510548.87000003</v>
      </c>
      <c r="E7" s="106">
        <v>125376921.84290001</v>
      </c>
      <c r="F7" s="169"/>
      <c r="G7" s="170"/>
    </row>
    <row r="8" spans="1:7">
      <c r="A8" s="61">
        <v>2</v>
      </c>
      <c r="B8" s="37" t="s">
        <v>13</v>
      </c>
      <c r="C8" s="106">
        <v>35795789.140000001</v>
      </c>
      <c r="D8" s="106">
        <v>22802581.330000013</v>
      </c>
      <c r="E8" s="106">
        <v>12744281.883400008</v>
      </c>
      <c r="F8" s="171"/>
      <c r="G8" s="172"/>
    </row>
    <row r="9" spans="1:7">
      <c r="A9" s="61">
        <v>3</v>
      </c>
      <c r="B9" s="38" t="s">
        <v>96</v>
      </c>
      <c r="C9" s="106">
        <v>412550.91</v>
      </c>
      <c r="D9" s="106">
        <v>5213885.62</v>
      </c>
      <c r="E9" s="106">
        <v>893152.45</v>
      </c>
      <c r="F9" s="173"/>
      <c r="G9" s="174"/>
    </row>
    <row r="10" spans="1:7" ht="13.5" thickBot="1">
      <c r="A10" s="62">
        <v>4</v>
      </c>
      <c r="B10" s="63" t="s">
        <v>30</v>
      </c>
      <c r="C10" s="114">
        <f>C7+C8-C9</f>
        <v>191049032.23000005</v>
      </c>
      <c r="D10" s="114">
        <v>158099244.58000004</v>
      </c>
      <c r="E10" s="114">
        <v>137228051.27630001</v>
      </c>
      <c r="F10" s="116">
        <f>SUMIF(C10:E10, "&gt;=0",C10:E10)/3</f>
        <v>162125442.69543335</v>
      </c>
      <c r="G10" s="117">
        <f>F10*15%/8%</f>
        <v>303985205.05393749</v>
      </c>
    </row>
    <row r="11" spans="1:7">
      <c r="A11" s="13"/>
      <c r="F11" s="140"/>
    </row>
    <row r="13" spans="1:7">
      <c r="G13" s="140"/>
    </row>
  </sheetData>
  <mergeCells count="1">
    <mergeCell ref="F7:G9"/>
  </mergeCells>
  <pageMargins left="0.7" right="0.7" top="0.75" bottom="0.75" header="0.3" footer="0.3"/>
  <pageSetup paperSize="9" orientation="portrait"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5"/>
  <sheetViews>
    <sheetView zoomScale="85" zoomScaleNormal="85" workbookViewId="0">
      <selection activeCell="D16" sqref="D16:F21"/>
    </sheetView>
  </sheetViews>
  <sheetFormatPr defaultColWidth="9.140625" defaultRowHeight="12.75"/>
  <cols>
    <col min="1" max="1" width="10.5703125" style="21" bestFit="1" customWidth="1"/>
    <col min="2" max="2" width="16.28515625" style="2" customWidth="1"/>
    <col min="3" max="3" width="42.85546875" style="2" customWidth="1"/>
    <col min="4" max="5" width="33.42578125" style="2" customWidth="1"/>
    <col min="6" max="6" width="38.85546875" style="2" customWidth="1"/>
    <col min="7" max="16384" width="9.140625" style="2"/>
  </cols>
  <sheetData>
    <row r="1" spans="1:9">
      <c r="A1" s="1" t="s">
        <v>27</v>
      </c>
      <c r="B1" s="2" t="s">
        <v>195</v>
      </c>
    </row>
    <row r="2" spans="1:9" ht="15">
      <c r="A2" s="1" t="s">
        <v>28</v>
      </c>
      <c r="B2" s="151">
        <v>45657</v>
      </c>
    </row>
    <row r="3" spans="1:9">
      <c r="A3" s="1"/>
    </row>
    <row r="4" spans="1:9" ht="13.5" thickBot="1">
      <c r="A4" s="100" t="s">
        <v>116</v>
      </c>
      <c r="B4" s="22" t="s">
        <v>124</v>
      </c>
      <c r="D4" s="7"/>
      <c r="E4" s="7"/>
      <c r="F4" s="7"/>
    </row>
    <row r="5" spans="1:9" ht="16.5" customHeight="1">
      <c r="A5" s="64"/>
      <c r="B5" s="65"/>
      <c r="C5" s="65"/>
      <c r="D5" s="73" t="s">
        <v>107</v>
      </c>
      <c r="E5" s="73" t="s">
        <v>108</v>
      </c>
      <c r="F5" s="74" t="s">
        <v>75</v>
      </c>
    </row>
    <row r="6" spans="1:9" ht="15" customHeight="1">
      <c r="A6" s="66">
        <v>1</v>
      </c>
      <c r="B6" s="175" t="s">
        <v>19</v>
      </c>
      <c r="C6" s="11" t="s">
        <v>16</v>
      </c>
      <c r="D6" s="124">
        <v>7</v>
      </c>
      <c r="E6" s="124">
        <v>6</v>
      </c>
      <c r="F6" s="125">
        <v>12</v>
      </c>
    </row>
    <row r="7" spans="1:9" ht="15" customHeight="1">
      <c r="A7" s="66">
        <v>2</v>
      </c>
      <c r="B7" s="175"/>
      <c r="C7" s="11" t="s">
        <v>80</v>
      </c>
      <c r="D7" s="118">
        <f>D8+D10+D12</f>
        <v>4464633.9821220003</v>
      </c>
      <c r="E7" s="118">
        <f>E8+E10+E12</f>
        <v>945313.27540299995</v>
      </c>
      <c r="F7" s="119">
        <f>F8+F10+F12</f>
        <v>2048543.9819580002</v>
      </c>
    </row>
    <row r="8" spans="1:9" ht="15" customHeight="1">
      <c r="A8" s="66">
        <v>3</v>
      </c>
      <c r="B8" s="175"/>
      <c r="C8" s="23" t="s">
        <v>76</v>
      </c>
      <c r="D8" s="124">
        <v>4453086.5032299999</v>
      </c>
      <c r="E8" s="124">
        <v>944474.11</v>
      </c>
      <c r="F8" s="125">
        <v>2032951.2103380002</v>
      </c>
    </row>
    <row r="9" spans="1:9" ht="15" customHeight="1">
      <c r="A9" s="67">
        <v>4</v>
      </c>
      <c r="B9" s="175"/>
      <c r="C9" s="24" t="s">
        <v>17</v>
      </c>
      <c r="D9" s="124"/>
      <c r="E9" s="124"/>
      <c r="F9" s="125"/>
    </row>
    <row r="10" spans="1:9" ht="30" customHeight="1">
      <c r="A10" s="67">
        <v>5</v>
      </c>
      <c r="B10" s="175"/>
      <c r="C10" s="23" t="s">
        <v>18</v>
      </c>
      <c r="D10" s="124"/>
      <c r="E10" s="124"/>
      <c r="F10" s="125"/>
    </row>
    <row r="11" spans="1:9" ht="15" customHeight="1">
      <c r="A11" s="67">
        <v>6</v>
      </c>
      <c r="B11" s="175"/>
      <c r="C11" s="24" t="s">
        <v>17</v>
      </c>
      <c r="D11" s="124"/>
      <c r="E11" s="124"/>
      <c r="F11" s="125"/>
    </row>
    <row r="12" spans="1:9" ht="15" customHeight="1">
      <c r="A12" s="67">
        <v>7</v>
      </c>
      <c r="B12" s="175"/>
      <c r="C12" s="23" t="s">
        <v>98</v>
      </c>
      <c r="D12" s="124">
        <v>11547.478891999992</v>
      </c>
      <c r="E12" s="124">
        <v>839.16540299999997</v>
      </c>
      <c r="F12" s="125">
        <v>15592.771620000001</v>
      </c>
    </row>
    <row r="13" spans="1:9" ht="15" customHeight="1">
      <c r="A13" s="67">
        <v>8</v>
      </c>
      <c r="B13" s="175"/>
      <c r="C13" s="24" t="s">
        <v>17</v>
      </c>
      <c r="D13" s="124"/>
      <c r="E13" s="124"/>
      <c r="F13" s="125"/>
    </row>
    <row r="14" spans="1:9" ht="15" customHeight="1">
      <c r="A14" s="67">
        <v>9</v>
      </c>
      <c r="B14" s="175" t="s">
        <v>109</v>
      </c>
      <c r="C14" s="11" t="s">
        <v>16</v>
      </c>
      <c r="D14" s="126"/>
      <c r="E14" s="126"/>
      <c r="F14" s="127"/>
      <c r="I14" s="12"/>
    </row>
    <row r="15" spans="1:9" ht="15" customHeight="1">
      <c r="A15" s="67">
        <v>10</v>
      </c>
      <c r="B15" s="175"/>
      <c r="C15" s="11" t="s">
        <v>110</v>
      </c>
      <c r="D15" s="120">
        <f>D16+D18+D20</f>
        <v>4203934.6938775508</v>
      </c>
      <c r="E15" s="120">
        <f>E16+E18+E20</f>
        <v>0</v>
      </c>
      <c r="F15" s="121">
        <f>F16+F18+F20</f>
        <v>519843.19</v>
      </c>
    </row>
    <row r="16" spans="1:9" ht="15" customHeight="1">
      <c r="A16" s="67">
        <v>11</v>
      </c>
      <c r="B16" s="175"/>
      <c r="C16" s="23" t="s">
        <v>77</v>
      </c>
      <c r="D16" s="124">
        <v>2101967.3469387749</v>
      </c>
      <c r="E16" s="124"/>
      <c r="F16" s="124">
        <v>519843.19</v>
      </c>
    </row>
    <row r="17" spans="1:12" ht="15" customHeight="1">
      <c r="A17" s="67">
        <v>12</v>
      </c>
      <c r="B17" s="175"/>
      <c r="C17" s="24" t="s">
        <v>17</v>
      </c>
      <c r="D17" s="124">
        <v>4203934.6938775508</v>
      </c>
      <c r="E17" s="124"/>
      <c r="F17" s="124">
        <v>428843.58999999997</v>
      </c>
    </row>
    <row r="18" spans="1:12" ht="30" customHeight="1">
      <c r="A18" s="67">
        <v>13</v>
      </c>
      <c r="B18" s="175"/>
      <c r="C18" s="23" t="s">
        <v>18</v>
      </c>
      <c r="D18" s="124">
        <v>2101967.3469387759</v>
      </c>
      <c r="E18" s="124"/>
      <c r="F18" s="124"/>
    </row>
    <row r="19" spans="1:12" ht="15" customHeight="1">
      <c r="A19" s="67">
        <v>14</v>
      </c>
      <c r="B19" s="175"/>
      <c r="C19" s="24" t="s">
        <v>17</v>
      </c>
      <c r="D19" s="124">
        <v>2101967.3469387759</v>
      </c>
      <c r="E19" s="124"/>
      <c r="F19" s="124"/>
    </row>
    <row r="20" spans="1:12" ht="15" customHeight="1">
      <c r="A20" s="67">
        <v>15</v>
      </c>
      <c r="B20" s="175"/>
      <c r="C20" s="23" t="s">
        <v>98</v>
      </c>
      <c r="D20" s="124">
        <v>0</v>
      </c>
      <c r="E20" s="124"/>
      <c r="F20" s="124"/>
    </row>
    <row r="21" spans="1:12" ht="15" customHeight="1">
      <c r="A21" s="67">
        <v>16</v>
      </c>
      <c r="B21" s="175"/>
      <c r="C21" s="24" t="s">
        <v>17</v>
      </c>
      <c r="D21" s="124"/>
      <c r="E21" s="124"/>
      <c r="F21" s="124"/>
    </row>
    <row r="22" spans="1:12" ht="15" customHeight="1" thickBot="1">
      <c r="A22" s="68">
        <v>17</v>
      </c>
      <c r="B22" s="176" t="s">
        <v>79</v>
      </c>
      <c r="C22" s="176"/>
      <c r="D22" s="122">
        <f>D7+D15</f>
        <v>8668568.675999552</v>
      </c>
      <c r="E22" s="122">
        <f>E7+E15</f>
        <v>945313.27540299995</v>
      </c>
      <c r="F22" s="123">
        <f>F7+F15</f>
        <v>2568387.1719580004</v>
      </c>
      <c r="L22"/>
    </row>
    <row r="23" spans="1:12" ht="15">
      <c r="L23"/>
    </row>
    <row r="24" spans="1:12" ht="15">
      <c r="L24"/>
    </row>
    <row r="25" spans="1:12" ht="15">
      <c r="L25"/>
    </row>
  </sheetData>
  <mergeCells count="3">
    <mergeCell ref="B6:B13"/>
    <mergeCell ref="B14:B21"/>
    <mergeCell ref="B22:C22"/>
  </mergeCells>
  <pageMargins left="0.7" right="0.7" top="0.75" bottom="0.75" header="0.3" footer="0.3"/>
  <pageSetup paperSize="9" orientation="landscape"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85" zoomScaleNormal="85" workbookViewId="0">
      <selection activeCell="C36" sqref="C36"/>
    </sheetView>
  </sheetViews>
  <sheetFormatPr defaultColWidth="9.140625" defaultRowHeight="12.75"/>
  <cols>
    <col min="1" max="1" width="35.140625" style="2" customWidth="1"/>
    <col min="2" max="2" width="45.85546875" style="2" customWidth="1"/>
    <col min="3" max="4" width="29.42578125" style="2" customWidth="1"/>
    <col min="5" max="5" width="28.42578125" style="2" customWidth="1"/>
    <col min="6" max="6" width="14" style="2" bestFit="1" customWidth="1"/>
    <col min="7" max="7" width="14.7109375" style="2" customWidth="1"/>
    <col min="8" max="8" width="26.42578125" style="2" customWidth="1"/>
    <col min="9" max="9" width="16.140625" style="2" bestFit="1" customWidth="1"/>
    <col min="10" max="10" width="14" style="2" bestFit="1" customWidth="1"/>
    <col min="11" max="11" width="14.7109375" style="2" customWidth="1"/>
    <col min="12" max="12" width="26.85546875" style="2" customWidth="1"/>
    <col min="13" max="16384" width="9.140625" style="2"/>
  </cols>
  <sheetData>
    <row r="1" spans="1:12">
      <c r="A1" s="2" t="s">
        <v>27</v>
      </c>
      <c r="B1" s="2" t="s">
        <v>195</v>
      </c>
    </row>
    <row r="2" spans="1:12" ht="15">
      <c r="A2" s="2" t="s">
        <v>28</v>
      </c>
      <c r="B2" s="151">
        <v>45657</v>
      </c>
      <c r="C2" s="25"/>
      <c r="D2" s="25"/>
      <c r="E2" s="25"/>
      <c r="F2" s="25"/>
      <c r="G2" s="25"/>
      <c r="H2" s="25"/>
      <c r="I2" s="25"/>
      <c r="J2" s="25"/>
      <c r="K2" s="25"/>
      <c r="L2" s="25"/>
    </row>
    <row r="3" spans="1:12">
      <c r="B3" s="25"/>
      <c r="C3" s="25"/>
      <c r="D3" s="25"/>
      <c r="E3" s="25"/>
      <c r="F3" s="25"/>
      <c r="G3" s="25"/>
      <c r="H3" s="25"/>
      <c r="I3" s="25"/>
      <c r="J3" s="25"/>
      <c r="K3" s="25"/>
      <c r="L3" s="25"/>
    </row>
    <row r="4" spans="1:12" ht="13.5" thickBot="1">
      <c r="A4" s="100" t="s">
        <v>117</v>
      </c>
      <c r="B4" s="25" t="s">
        <v>83</v>
      </c>
      <c r="C4" s="25"/>
      <c r="D4" s="25"/>
      <c r="E4" s="25"/>
      <c r="F4" s="25"/>
      <c r="G4" s="25"/>
      <c r="H4" s="25"/>
      <c r="I4" s="25"/>
      <c r="J4" s="25"/>
      <c r="K4" s="25"/>
      <c r="L4" s="25"/>
    </row>
    <row r="5" spans="1:12" ht="28.5">
      <c r="A5" s="17"/>
      <c r="B5" s="47"/>
      <c r="C5" s="86" t="s">
        <v>107</v>
      </c>
      <c r="D5" s="86" t="s">
        <v>108</v>
      </c>
      <c r="E5" s="87" t="s">
        <v>86</v>
      </c>
      <c r="F5" s="25"/>
      <c r="G5" s="25"/>
      <c r="H5" s="25"/>
      <c r="I5" s="25"/>
      <c r="J5" s="25"/>
      <c r="K5" s="25"/>
      <c r="L5" s="25"/>
    </row>
    <row r="6" spans="1:12">
      <c r="A6" s="177" t="s">
        <v>20</v>
      </c>
      <c r="B6" s="89" t="s">
        <v>16</v>
      </c>
      <c r="C6" s="106"/>
      <c r="D6" s="106"/>
      <c r="E6" s="113"/>
      <c r="F6" s="25"/>
      <c r="G6" s="25"/>
      <c r="H6" s="25"/>
      <c r="I6" s="25"/>
      <c r="J6" s="25"/>
      <c r="K6" s="25"/>
      <c r="L6" s="25"/>
    </row>
    <row r="7" spans="1:12" ht="14.25">
      <c r="A7" s="177"/>
      <c r="B7" s="88" t="s">
        <v>78</v>
      </c>
      <c r="C7" s="106"/>
      <c r="D7" s="106"/>
      <c r="E7" s="113"/>
      <c r="F7" s="25"/>
      <c r="G7" s="25"/>
      <c r="H7" s="25"/>
      <c r="I7" s="25"/>
      <c r="J7" s="25"/>
      <c r="K7" s="25"/>
      <c r="L7" s="25"/>
    </row>
    <row r="8" spans="1:12" ht="14.25">
      <c r="A8" s="177" t="s">
        <v>42</v>
      </c>
      <c r="B8" s="88" t="s">
        <v>16</v>
      </c>
      <c r="C8" s="106"/>
      <c r="D8" s="106"/>
      <c r="E8" s="113"/>
      <c r="F8" s="25"/>
      <c r="G8" s="25"/>
      <c r="H8" s="25"/>
      <c r="I8" s="25"/>
      <c r="J8" s="25"/>
      <c r="K8" s="25"/>
      <c r="L8" s="25"/>
    </row>
    <row r="9" spans="1:12" ht="14.25">
      <c r="A9" s="177"/>
      <c r="B9" s="88" t="s">
        <v>14</v>
      </c>
      <c r="C9" s="128">
        <f>C10+C11+C12+C13</f>
        <v>0</v>
      </c>
      <c r="D9" s="128">
        <f>D10+D11+D12+D13</f>
        <v>0</v>
      </c>
      <c r="E9" s="128">
        <f>E10+E11+E12+E13</f>
        <v>0</v>
      </c>
      <c r="F9" s="25"/>
      <c r="G9" s="25"/>
      <c r="H9" s="25"/>
      <c r="I9" s="25"/>
      <c r="J9" s="25"/>
      <c r="K9" s="25"/>
      <c r="L9" s="25"/>
    </row>
    <row r="10" spans="1:12" ht="14.25">
      <c r="A10" s="177"/>
      <c r="B10" s="90" t="s">
        <v>21</v>
      </c>
      <c r="C10" s="106"/>
      <c r="D10" s="106"/>
      <c r="E10" s="113"/>
      <c r="F10" s="25"/>
      <c r="G10" s="25"/>
      <c r="H10" s="25"/>
      <c r="I10" s="25"/>
      <c r="J10" s="25"/>
      <c r="K10" s="25"/>
      <c r="L10" s="25"/>
    </row>
    <row r="11" spans="1:12" ht="14.25">
      <c r="A11" s="177"/>
      <c r="B11" s="90" t="s">
        <v>102</v>
      </c>
      <c r="C11" s="106"/>
      <c r="D11" s="106"/>
      <c r="E11" s="113"/>
      <c r="F11" s="25"/>
      <c r="G11" s="25"/>
      <c r="H11" s="25"/>
      <c r="I11" s="25"/>
      <c r="J11" s="25"/>
      <c r="K11" s="25"/>
      <c r="L11" s="25"/>
    </row>
    <row r="12" spans="1:12" ht="28.5">
      <c r="A12" s="177"/>
      <c r="B12" s="90" t="s">
        <v>103</v>
      </c>
      <c r="C12" s="106"/>
      <c r="D12" s="106"/>
      <c r="E12" s="113"/>
      <c r="F12" s="25"/>
      <c r="G12" s="25"/>
      <c r="H12" s="25"/>
      <c r="I12" s="25"/>
      <c r="J12" s="25"/>
      <c r="K12" s="25"/>
      <c r="L12" s="25"/>
    </row>
    <row r="13" spans="1:12" ht="14.25">
      <c r="A13" s="177"/>
      <c r="B13" s="90" t="s">
        <v>104</v>
      </c>
      <c r="C13" s="106"/>
      <c r="D13" s="106"/>
      <c r="E13" s="113"/>
      <c r="F13" s="25"/>
      <c r="G13" s="25"/>
      <c r="H13" s="25"/>
      <c r="I13" s="25"/>
      <c r="J13" s="25"/>
      <c r="K13" s="25"/>
      <c r="L13" s="25"/>
    </row>
    <row r="14" spans="1:12" ht="14.25">
      <c r="A14" s="177" t="s">
        <v>106</v>
      </c>
      <c r="B14" s="88" t="s">
        <v>16</v>
      </c>
      <c r="C14" s="106"/>
      <c r="D14" s="106"/>
      <c r="E14" s="113"/>
      <c r="F14" s="25"/>
      <c r="G14" s="25"/>
      <c r="H14" s="25"/>
      <c r="I14" s="25"/>
      <c r="J14" s="25"/>
      <c r="K14" s="25"/>
      <c r="L14" s="25"/>
    </row>
    <row r="15" spans="1:12" ht="14.25">
      <c r="A15" s="177"/>
      <c r="B15" s="88" t="s">
        <v>14</v>
      </c>
      <c r="C15" s="128">
        <f>C16+C17+C18+C19</f>
        <v>0</v>
      </c>
      <c r="D15" s="128">
        <f>D16+D17+D18+D19</f>
        <v>0</v>
      </c>
      <c r="E15" s="128">
        <f>E16+E17+E18+E19</f>
        <v>0</v>
      </c>
      <c r="F15" s="25"/>
      <c r="G15" s="25"/>
      <c r="H15" s="25"/>
      <c r="I15" s="25"/>
      <c r="J15" s="25"/>
      <c r="K15" s="25"/>
      <c r="L15" s="25"/>
    </row>
    <row r="16" spans="1:12" ht="14.25">
      <c r="A16" s="177"/>
      <c r="B16" s="90" t="s">
        <v>21</v>
      </c>
      <c r="C16" s="106"/>
      <c r="D16" s="106"/>
      <c r="E16" s="113"/>
      <c r="F16" s="25"/>
      <c r="G16" s="25"/>
      <c r="H16" s="25"/>
      <c r="I16" s="25"/>
      <c r="J16" s="25"/>
      <c r="K16" s="25"/>
      <c r="L16" s="25"/>
    </row>
    <row r="17" spans="1:12" ht="14.25">
      <c r="A17" s="178"/>
      <c r="B17" s="94" t="s">
        <v>102</v>
      </c>
      <c r="C17" s="129"/>
      <c r="D17" s="129"/>
      <c r="E17" s="130"/>
      <c r="F17" s="25"/>
      <c r="G17" s="25"/>
      <c r="H17" s="25"/>
      <c r="I17" s="25"/>
      <c r="J17" s="25"/>
      <c r="K17" s="25"/>
      <c r="L17" s="25"/>
    </row>
    <row r="18" spans="1:12" ht="28.5">
      <c r="A18" s="178"/>
      <c r="B18" s="94" t="s">
        <v>103</v>
      </c>
      <c r="C18" s="129"/>
      <c r="D18" s="129"/>
      <c r="E18" s="130"/>
      <c r="F18" s="25"/>
      <c r="G18" s="25"/>
      <c r="H18" s="25"/>
      <c r="I18" s="25"/>
      <c r="J18" s="25"/>
      <c r="K18" s="25"/>
      <c r="L18" s="25"/>
    </row>
    <row r="19" spans="1:12" ht="15" thickBot="1">
      <c r="A19" s="179"/>
      <c r="B19" s="91" t="s">
        <v>104</v>
      </c>
      <c r="C19" s="114"/>
      <c r="D19" s="114"/>
      <c r="E19" s="115"/>
      <c r="F19" s="25"/>
      <c r="G19" s="25"/>
      <c r="H19" s="25"/>
      <c r="I19" s="25"/>
      <c r="J19" s="25"/>
      <c r="K19" s="25"/>
      <c r="L19" s="25"/>
    </row>
    <row r="20" spans="1:12">
      <c r="A20" s="25"/>
      <c r="B20" s="25"/>
      <c r="C20" s="25"/>
      <c r="D20" s="25"/>
      <c r="E20" s="25"/>
      <c r="F20" s="25"/>
      <c r="G20" s="25"/>
      <c r="H20" s="25"/>
      <c r="I20" s="25"/>
      <c r="J20" s="25"/>
      <c r="K20" s="25"/>
      <c r="L20" s="25"/>
    </row>
  </sheetData>
  <mergeCells count="3">
    <mergeCell ref="A6:A7"/>
    <mergeCell ref="A8:A13"/>
    <mergeCell ref="A14:A19"/>
  </mergeCells>
  <pageMargins left="0.7" right="0.7" top="0.75" bottom="0.75" header="0.3" footer="0.3"/>
  <pageSetup paperSize="9" orientation="portrait"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tabSelected="1" zoomScale="70" zoomScaleNormal="70" workbookViewId="0">
      <pane xSplit="2" ySplit="6" topLeftCell="C7" activePane="bottomRight" state="frozen"/>
      <selection activeCell="L18" sqref="L18"/>
      <selection pane="topRight" activeCell="L18" sqref="L18"/>
      <selection pane="bottomLeft" activeCell="L18" sqref="L18"/>
      <selection pane="bottomRight" activeCell="C18" sqref="C18:G21"/>
    </sheetView>
  </sheetViews>
  <sheetFormatPr defaultColWidth="9.140625" defaultRowHeight="12.75"/>
  <cols>
    <col min="1" max="1" width="10.5703125" style="2" bestFit="1" customWidth="1"/>
    <col min="2" max="2" width="54.7109375" style="2" customWidth="1"/>
    <col min="3" max="3" width="26.7109375" style="2" customWidth="1"/>
    <col min="4" max="4" width="32.85546875" style="2" customWidth="1"/>
    <col min="5" max="5" width="26.7109375" style="2" customWidth="1"/>
    <col min="6" max="6" width="25.5703125" style="2" customWidth="1"/>
    <col min="7" max="7" width="28.140625" style="2" customWidth="1"/>
    <col min="8" max="16384" width="9.140625" style="2"/>
  </cols>
  <sheetData>
    <row r="1" spans="1:7">
      <c r="A1" s="2" t="s">
        <v>27</v>
      </c>
      <c r="B1" s="2" t="s">
        <v>195</v>
      </c>
    </row>
    <row r="2" spans="1:7" ht="15">
      <c r="A2" s="2" t="s">
        <v>28</v>
      </c>
      <c r="B2" s="151">
        <v>45657</v>
      </c>
    </row>
    <row r="3" spans="1:7">
      <c r="B3" s="9"/>
    </row>
    <row r="4" spans="1:7" ht="13.5" thickBot="1">
      <c r="A4" s="100" t="s">
        <v>118</v>
      </c>
      <c r="B4" s="72" t="s">
        <v>85</v>
      </c>
    </row>
    <row r="5" spans="1:7" s="9" customFormat="1" ht="14.25">
      <c r="A5" s="69"/>
      <c r="B5" s="49"/>
      <c r="C5" s="70" t="s">
        <v>0</v>
      </c>
      <c r="D5" s="30" t="s">
        <v>1</v>
      </c>
      <c r="E5" s="30" t="s">
        <v>2</v>
      </c>
      <c r="F5" s="30" t="s">
        <v>3</v>
      </c>
      <c r="G5" s="29" t="s">
        <v>4</v>
      </c>
    </row>
    <row r="6" spans="1:7" ht="85.5">
      <c r="A6" s="71"/>
      <c r="B6" s="26"/>
      <c r="C6" s="92" t="s">
        <v>120</v>
      </c>
      <c r="D6" s="85" t="s">
        <v>121</v>
      </c>
      <c r="E6" s="85" t="s">
        <v>123</v>
      </c>
      <c r="F6" s="85" t="s">
        <v>122</v>
      </c>
      <c r="G6" s="93" t="s">
        <v>24</v>
      </c>
    </row>
    <row r="7" spans="1:7" ht="14.25">
      <c r="A7" s="71">
        <v>1</v>
      </c>
      <c r="B7" s="95" t="s">
        <v>107</v>
      </c>
      <c r="C7" s="131">
        <f>SUM(C8:C11)</f>
        <v>8878079.5876945816</v>
      </c>
      <c r="D7" s="131">
        <f t="shared" ref="D7:G7" si="0">SUM(D8:D11)</f>
        <v>8878079.5876945816</v>
      </c>
      <c r="E7" s="131">
        <f t="shared" si="0"/>
        <v>0</v>
      </c>
      <c r="F7" s="131">
        <f t="shared" si="0"/>
        <v>0</v>
      </c>
      <c r="G7" s="131">
        <f t="shared" si="0"/>
        <v>0</v>
      </c>
    </row>
    <row r="8" spans="1:7" ht="14.25">
      <c r="A8" s="71">
        <v>2</v>
      </c>
      <c r="B8" s="27" t="s">
        <v>22</v>
      </c>
      <c r="C8" s="124">
        <v>2586342.8469387759</v>
      </c>
      <c r="D8" s="124">
        <v>2586342.8469387759</v>
      </c>
      <c r="E8" s="124"/>
      <c r="F8" s="124"/>
      <c r="G8" s="134"/>
    </row>
    <row r="9" spans="1:7" ht="14.25">
      <c r="A9" s="71">
        <v>3</v>
      </c>
      <c r="B9" s="27" t="s">
        <v>23</v>
      </c>
      <c r="C9" s="124">
        <v>6291736.7407558057</v>
      </c>
      <c r="D9" s="124">
        <v>6291736.7407558057</v>
      </c>
      <c r="E9" s="124"/>
      <c r="F9" s="124"/>
      <c r="G9" s="134"/>
    </row>
    <row r="10" spans="1:7" ht="14.25">
      <c r="A10" s="71">
        <v>4</v>
      </c>
      <c r="B10" s="28" t="s">
        <v>100</v>
      </c>
      <c r="C10" s="124"/>
      <c r="D10" s="124"/>
      <c r="E10" s="124"/>
      <c r="F10" s="124"/>
      <c r="G10" s="134"/>
    </row>
    <row r="11" spans="1:7" ht="14.25">
      <c r="A11" s="71">
        <v>5</v>
      </c>
      <c r="B11" s="27" t="s">
        <v>101</v>
      </c>
      <c r="C11" s="124"/>
      <c r="D11" s="124"/>
      <c r="E11" s="124"/>
      <c r="F11" s="124"/>
      <c r="G11" s="134"/>
    </row>
    <row r="12" spans="1:7" ht="14.25">
      <c r="A12" s="71">
        <v>6</v>
      </c>
      <c r="B12" s="11" t="s">
        <v>108</v>
      </c>
      <c r="C12" s="118">
        <f>SUM(C13:C16)</f>
        <v>0</v>
      </c>
      <c r="D12" s="118">
        <f>SUM(D13:D16)</f>
        <v>0</v>
      </c>
      <c r="E12" s="118">
        <f>SUM(E13:E16)</f>
        <v>0</v>
      </c>
      <c r="F12" s="118">
        <f>SUM(F13:F16)</f>
        <v>0</v>
      </c>
      <c r="G12" s="119">
        <f>SUM(G13:G16)</f>
        <v>0</v>
      </c>
    </row>
    <row r="13" spans="1:7" ht="14.25">
      <c r="A13" s="71">
        <v>7</v>
      </c>
      <c r="B13" s="27" t="s">
        <v>22</v>
      </c>
      <c r="C13" s="124"/>
      <c r="D13" s="124"/>
      <c r="E13" s="124"/>
      <c r="F13" s="124"/>
      <c r="G13" s="125"/>
    </row>
    <row r="14" spans="1:7" ht="14.25">
      <c r="A14" s="71">
        <v>8</v>
      </c>
      <c r="B14" s="27" t="s">
        <v>23</v>
      </c>
      <c r="C14" s="124"/>
      <c r="D14" s="124"/>
      <c r="E14" s="124"/>
      <c r="F14" s="124"/>
      <c r="G14" s="125"/>
    </row>
    <row r="15" spans="1:7" ht="14.25">
      <c r="A15" s="71">
        <v>9</v>
      </c>
      <c r="B15" s="28" t="s">
        <v>100</v>
      </c>
      <c r="C15" s="124"/>
      <c r="D15" s="124"/>
      <c r="E15" s="124"/>
      <c r="F15" s="124"/>
      <c r="G15" s="125"/>
    </row>
    <row r="16" spans="1:7" ht="14.25">
      <c r="A16" s="71">
        <v>10</v>
      </c>
      <c r="B16" s="27" t="s">
        <v>101</v>
      </c>
      <c r="C16" s="124"/>
      <c r="D16" s="124"/>
      <c r="E16" s="124"/>
      <c r="F16" s="124"/>
      <c r="G16" s="125"/>
    </row>
    <row r="17" spans="1:7" ht="14.25">
      <c r="A17" s="71">
        <v>11</v>
      </c>
      <c r="B17" s="11" t="s">
        <v>73</v>
      </c>
      <c r="C17" s="118">
        <f>SUM(C18:C21)</f>
        <v>428843.58999999997</v>
      </c>
      <c r="D17" s="118">
        <f>SUM(D18:D21)</f>
        <v>428843.58999999997</v>
      </c>
      <c r="E17" s="118">
        <f>SUM(E18:E21)</f>
        <v>0</v>
      </c>
      <c r="F17" s="118">
        <f>SUM(F18:F21)</f>
        <v>0</v>
      </c>
      <c r="G17" s="119">
        <f>SUM(G18:G21)</f>
        <v>0</v>
      </c>
    </row>
    <row r="18" spans="1:7" ht="14.25">
      <c r="A18" s="71">
        <v>12</v>
      </c>
      <c r="B18" s="27" t="s">
        <v>22</v>
      </c>
      <c r="C18" s="124">
        <v>428843.58999999997</v>
      </c>
      <c r="D18" s="124">
        <v>428843.58999999997</v>
      </c>
      <c r="E18" s="124" t="s">
        <v>11</v>
      </c>
      <c r="F18" s="124"/>
      <c r="G18" s="125"/>
    </row>
    <row r="19" spans="1:7" ht="14.25">
      <c r="A19" s="71">
        <v>13</v>
      </c>
      <c r="B19" s="27" t="s">
        <v>23</v>
      </c>
      <c r="C19" s="124"/>
      <c r="D19" s="124"/>
      <c r="E19" s="124"/>
      <c r="F19" s="124"/>
      <c r="G19" s="125"/>
    </row>
    <row r="20" spans="1:7" ht="14.25">
      <c r="A20" s="71">
        <v>14</v>
      </c>
      <c r="B20" s="28" t="s">
        <v>100</v>
      </c>
      <c r="C20" s="124"/>
      <c r="D20" s="124"/>
      <c r="E20" s="124"/>
      <c r="F20" s="124"/>
      <c r="G20" s="125"/>
    </row>
    <row r="21" spans="1:7" ht="14.25">
      <c r="A21" s="71">
        <v>15</v>
      </c>
      <c r="B21" s="27" t="s">
        <v>101</v>
      </c>
      <c r="C21" s="124"/>
      <c r="D21" s="124"/>
      <c r="E21" s="124"/>
      <c r="F21" s="124"/>
      <c r="G21" s="125"/>
    </row>
    <row r="22" spans="1:7" ht="15" thickBot="1">
      <c r="A22" s="71">
        <v>16</v>
      </c>
      <c r="B22" s="43" t="s">
        <v>9</v>
      </c>
      <c r="C22" s="132">
        <f>C12+C17</f>
        <v>428843.58999999997</v>
      </c>
      <c r="D22" s="132">
        <f>D12+D17</f>
        <v>428843.58999999997</v>
      </c>
      <c r="E22" s="132">
        <f>E12+E17</f>
        <v>0</v>
      </c>
      <c r="F22" s="132">
        <f>F12+F17</f>
        <v>0</v>
      </c>
      <c r="G22" s="133">
        <f>G12+G17</f>
        <v>0</v>
      </c>
    </row>
  </sheetData>
  <pageMargins left="0.7" right="0.7" top="0.75" bottom="0.75" header="0.3" footer="0.3"/>
  <pageSetup orientation="portrait" horizontalDpi="4294967292"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zoomScale="85" zoomScaleNormal="85" workbookViewId="0">
      <pane xSplit="2" ySplit="8" topLeftCell="C9" activePane="bottomRight" state="frozen"/>
      <selection activeCell="L18" sqref="L18"/>
      <selection pane="topRight" activeCell="L18" sqref="L18"/>
      <selection pane="bottomLeft" activeCell="L18" sqref="L18"/>
      <selection pane="bottomRight" activeCell="A29" sqref="A29"/>
    </sheetView>
  </sheetViews>
  <sheetFormatPr defaultColWidth="9.140625" defaultRowHeight="12.75"/>
  <cols>
    <col min="1" max="1" width="10.5703125" style="2" bestFit="1" customWidth="1"/>
    <col min="2" max="2" width="89.140625" style="2" bestFit="1" customWidth="1"/>
    <col min="3" max="3" width="15.140625" style="13" customWidth="1"/>
    <col min="4" max="5" width="13.7109375" style="13" customWidth="1"/>
    <col min="6" max="6" width="16.28515625" style="13" customWidth="1"/>
    <col min="7" max="8" width="13.7109375" style="13" customWidth="1"/>
    <col min="9" max="9" width="17.5703125" style="13" customWidth="1"/>
    <col min="10" max="10" width="14.5703125" style="13" customWidth="1"/>
    <col min="11" max="12" width="13.7109375" style="13" customWidth="1"/>
    <col min="13" max="13" width="15" style="13" customWidth="1"/>
    <col min="14" max="15" width="13.7109375" style="13" customWidth="1"/>
    <col min="16" max="17" width="15.7109375" style="13" customWidth="1"/>
    <col min="18" max="18" width="9.140625" style="13"/>
    <col min="19" max="16384" width="9.140625" style="2"/>
  </cols>
  <sheetData>
    <row r="1" spans="1:17">
      <c r="A1" s="2" t="s">
        <v>27</v>
      </c>
      <c r="B1" s="2" t="s">
        <v>195</v>
      </c>
    </row>
    <row r="2" spans="1:17" ht="15">
      <c r="A2" s="2" t="s">
        <v>28</v>
      </c>
      <c r="B2" s="151">
        <v>45657</v>
      </c>
    </row>
    <row r="4" spans="1:17" ht="13.5" thickBot="1">
      <c r="A4" s="100" t="s">
        <v>119</v>
      </c>
      <c r="B4" s="40" t="s">
        <v>126</v>
      </c>
    </row>
    <row r="5" spans="1:17">
      <c r="A5" s="42"/>
      <c r="B5" s="44"/>
      <c r="C5" s="33" t="s">
        <v>0</v>
      </c>
      <c r="D5" s="33" t="s">
        <v>1</v>
      </c>
      <c r="E5" s="33" t="s">
        <v>2</v>
      </c>
      <c r="F5" s="33" t="s">
        <v>3</v>
      </c>
      <c r="G5" s="33" t="s">
        <v>4</v>
      </c>
      <c r="H5" s="33" t="s">
        <v>8</v>
      </c>
      <c r="I5" s="33" t="s">
        <v>60</v>
      </c>
      <c r="J5" s="33" t="s">
        <v>61</v>
      </c>
      <c r="K5" s="33" t="s">
        <v>62</v>
      </c>
      <c r="L5" s="33" t="s">
        <v>63</v>
      </c>
      <c r="M5" s="33" t="s">
        <v>64</v>
      </c>
      <c r="N5" s="33" t="s">
        <v>65</v>
      </c>
      <c r="O5" s="34" t="s">
        <v>68</v>
      </c>
    </row>
    <row r="6" spans="1:17">
      <c r="A6" s="15"/>
      <c r="B6" s="4"/>
      <c r="C6" s="157" t="s">
        <v>31</v>
      </c>
      <c r="D6" s="157"/>
      <c r="E6" s="157"/>
      <c r="F6" s="180" t="s">
        <v>32</v>
      </c>
      <c r="G6" s="180"/>
      <c r="H6" s="180"/>
      <c r="I6" s="180"/>
      <c r="J6" s="180"/>
      <c r="K6" s="180"/>
      <c r="L6" s="180"/>
      <c r="M6" s="180" t="s">
        <v>33</v>
      </c>
      <c r="N6" s="180"/>
      <c r="O6" s="166"/>
    </row>
    <row r="7" spans="1:17" ht="15" customHeight="1">
      <c r="A7" s="15"/>
      <c r="B7" s="4"/>
      <c r="C7" s="180" t="s">
        <v>34</v>
      </c>
      <c r="D7" s="180" t="s">
        <v>35</v>
      </c>
      <c r="E7" s="180" t="s">
        <v>66</v>
      </c>
      <c r="F7" s="180" t="s">
        <v>36</v>
      </c>
      <c r="G7" s="180"/>
      <c r="H7" s="180" t="s">
        <v>37</v>
      </c>
      <c r="I7" s="180" t="s">
        <v>38</v>
      </c>
      <c r="J7" s="180"/>
      <c r="K7" s="181" t="s">
        <v>10</v>
      </c>
      <c r="L7" s="181"/>
      <c r="M7" s="157" t="s">
        <v>67</v>
      </c>
      <c r="N7" s="157" t="s">
        <v>71</v>
      </c>
      <c r="O7" s="166" t="s">
        <v>72</v>
      </c>
    </row>
    <row r="8" spans="1:17" ht="25.5">
      <c r="A8" s="15"/>
      <c r="B8" s="4"/>
      <c r="C8" s="180"/>
      <c r="D8" s="180"/>
      <c r="E8" s="180"/>
      <c r="F8" s="8" t="s">
        <v>17</v>
      </c>
      <c r="G8" s="8" t="s">
        <v>39</v>
      </c>
      <c r="H8" s="180"/>
      <c r="I8" s="8" t="s">
        <v>69</v>
      </c>
      <c r="J8" s="8" t="s">
        <v>70</v>
      </c>
      <c r="K8" s="139" t="s">
        <v>40</v>
      </c>
      <c r="L8" s="139" t="s">
        <v>41</v>
      </c>
      <c r="M8" s="157"/>
      <c r="N8" s="157"/>
      <c r="O8" s="166"/>
    </row>
    <row r="9" spans="1:17">
      <c r="A9" s="46"/>
      <c r="B9" s="41" t="s">
        <v>15</v>
      </c>
      <c r="C9" s="141"/>
      <c r="D9" s="141"/>
      <c r="E9" s="141"/>
      <c r="F9" s="141"/>
      <c r="G9" s="141"/>
      <c r="H9" s="141"/>
      <c r="I9" s="141"/>
      <c r="J9" s="141"/>
      <c r="K9" s="141"/>
      <c r="L9" s="141"/>
      <c r="M9" s="141"/>
      <c r="N9" s="141"/>
      <c r="O9" s="142"/>
    </row>
    <row r="10" spans="1:17">
      <c r="A10" s="15">
        <v>1</v>
      </c>
      <c r="B10" s="39" t="s">
        <v>59</v>
      </c>
      <c r="C10" s="135">
        <f t="shared" ref="C10:O10" si="0">SUM(C11:C18)</f>
        <v>0</v>
      </c>
      <c r="D10" s="135">
        <f t="shared" si="0"/>
        <v>1463774</v>
      </c>
      <c r="E10" s="135">
        <f t="shared" si="0"/>
        <v>1463774</v>
      </c>
      <c r="F10" s="136">
        <f t="shared" si="0"/>
        <v>13159</v>
      </c>
      <c r="G10" s="136">
        <f t="shared" si="0"/>
        <v>0</v>
      </c>
      <c r="H10" s="135">
        <f t="shared" si="0"/>
        <v>0</v>
      </c>
      <c r="I10" s="135">
        <f t="shared" si="0"/>
        <v>0</v>
      </c>
      <c r="J10" s="135">
        <f t="shared" si="0"/>
        <v>0</v>
      </c>
      <c r="K10" s="135">
        <f t="shared" si="0"/>
        <v>0</v>
      </c>
      <c r="L10" s="135">
        <f t="shared" si="0"/>
        <v>0</v>
      </c>
      <c r="M10" s="136">
        <f t="shared" si="0"/>
        <v>13159</v>
      </c>
      <c r="N10" s="136">
        <f t="shared" si="0"/>
        <v>1463774</v>
      </c>
      <c r="O10" s="137">
        <f t="shared" si="0"/>
        <v>1476933</v>
      </c>
    </row>
    <row r="11" spans="1:17">
      <c r="A11" s="15">
        <v>1.1000000000000001</v>
      </c>
      <c r="B11" s="4" t="s">
        <v>196</v>
      </c>
      <c r="C11" s="105"/>
      <c r="D11" s="105">
        <v>66446</v>
      </c>
      <c r="E11" s="135">
        <f>C11+D11</f>
        <v>66446</v>
      </c>
      <c r="F11" s="105">
        <v>1980</v>
      </c>
      <c r="G11" s="105"/>
      <c r="H11" s="105"/>
      <c r="I11" s="105"/>
      <c r="J11" s="105"/>
      <c r="K11" s="138"/>
      <c r="L11" s="138"/>
      <c r="M11" s="135">
        <f>C11+F11-H11-I11</f>
        <v>1980</v>
      </c>
      <c r="N11" s="135">
        <f>D11+G11+H11-J11+K11-L11</f>
        <v>66446</v>
      </c>
      <c r="O11" s="137">
        <f>M11+N11</f>
        <v>68426</v>
      </c>
      <c r="Q11" s="153"/>
    </row>
    <row r="12" spans="1:17">
      <c r="A12" s="15">
        <v>1.2</v>
      </c>
      <c r="B12" s="4" t="s">
        <v>197</v>
      </c>
      <c r="C12" s="105"/>
      <c r="D12" s="105">
        <v>66446</v>
      </c>
      <c r="E12" s="135">
        <f t="shared" ref="E12:E14" si="1">C12+D12</f>
        <v>66446</v>
      </c>
      <c r="F12" s="105">
        <v>1923</v>
      </c>
      <c r="G12" s="105"/>
      <c r="H12" s="105"/>
      <c r="I12" s="105"/>
      <c r="J12" s="105"/>
      <c r="K12" s="138"/>
      <c r="L12" s="138"/>
      <c r="M12" s="135">
        <f t="shared" ref="M12:M14" si="2">C12+F12-H12-I12</f>
        <v>1923</v>
      </c>
      <c r="N12" s="135">
        <f t="shared" ref="N12:N14" si="3">D12+G12+H12-J12+K12-L12</f>
        <v>66446</v>
      </c>
      <c r="O12" s="137">
        <f t="shared" ref="O12:O14" si="4">M12+N12</f>
        <v>68369</v>
      </c>
      <c r="Q12" s="153"/>
    </row>
    <row r="13" spans="1:17">
      <c r="A13" s="15">
        <v>1.3</v>
      </c>
      <c r="B13" s="4" t="s">
        <v>198</v>
      </c>
      <c r="C13" s="105"/>
      <c r="D13" s="105">
        <v>66446</v>
      </c>
      <c r="E13" s="135">
        <f t="shared" si="1"/>
        <v>66446</v>
      </c>
      <c r="F13" s="105">
        <v>1912</v>
      </c>
      <c r="G13" s="105"/>
      <c r="H13" s="105"/>
      <c r="I13" s="105"/>
      <c r="J13" s="105"/>
      <c r="K13" s="138"/>
      <c r="L13" s="138"/>
      <c r="M13" s="135">
        <f t="shared" si="2"/>
        <v>1912</v>
      </c>
      <c r="N13" s="135">
        <f t="shared" si="3"/>
        <v>66446</v>
      </c>
      <c r="O13" s="137">
        <f t="shared" si="4"/>
        <v>68358</v>
      </c>
      <c r="Q13" s="153"/>
    </row>
    <row r="14" spans="1:17">
      <c r="A14" s="15">
        <v>1.4</v>
      </c>
      <c r="B14" s="4" t="s">
        <v>199</v>
      </c>
      <c r="C14" s="105"/>
      <c r="D14" s="105">
        <v>66446</v>
      </c>
      <c r="E14" s="135">
        <f t="shared" si="1"/>
        <v>66446</v>
      </c>
      <c r="F14" s="105">
        <v>1898</v>
      </c>
      <c r="G14" s="105"/>
      <c r="H14" s="105"/>
      <c r="I14" s="105"/>
      <c r="J14" s="105"/>
      <c r="K14" s="138"/>
      <c r="L14" s="138"/>
      <c r="M14" s="135">
        <f t="shared" si="2"/>
        <v>1898</v>
      </c>
      <c r="N14" s="135">
        <f t="shared" si="3"/>
        <v>66446</v>
      </c>
      <c r="O14" s="137">
        <f t="shared" si="4"/>
        <v>68344</v>
      </c>
      <c r="Q14" s="153"/>
    </row>
    <row r="15" spans="1:17">
      <c r="A15" s="15">
        <v>1.5</v>
      </c>
      <c r="B15" s="4" t="s">
        <v>200</v>
      </c>
      <c r="C15" s="105"/>
      <c r="D15" s="105">
        <v>66446</v>
      </c>
      <c r="E15" s="135">
        <f t="shared" ref="E15:E18" si="5">C15+D15</f>
        <v>66446</v>
      </c>
      <c r="F15" s="105">
        <v>1650</v>
      </c>
      <c r="G15" s="105"/>
      <c r="H15" s="105"/>
      <c r="I15" s="105"/>
      <c r="J15" s="105"/>
      <c r="K15" s="138"/>
      <c r="L15" s="138"/>
      <c r="M15" s="135">
        <f t="shared" ref="M15:M18" si="6">C15+F15-H15-I15</f>
        <v>1650</v>
      </c>
      <c r="N15" s="135">
        <f t="shared" ref="N15:N18" si="7">D15+G15+H15-J15+K15-L15</f>
        <v>66446</v>
      </c>
      <c r="O15" s="137">
        <f t="shared" ref="O15:O18" si="8">M15+N15</f>
        <v>68096</v>
      </c>
      <c r="Q15" s="153"/>
    </row>
    <row r="16" spans="1:17">
      <c r="A16" s="15">
        <v>1.6</v>
      </c>
      <c r="B16" s="4" t="s">
        <v>201</v>
      </c>
      <c r="C16" s="105"/>
      <c r="D16" s="105">
        <v>1119012</v>
      </c>
      <c r="E16" s="135">
        <f t="shared" si="5"/>
        <v>1119012</v>
      </c>
      <c r="F16" s="105">
        <v>0</v>
      </c>
      <c r="G16" s="105"/>
      <c r="H16" s="105"/>
      <c r="I16" s="105"/>
      <c r="J16" s="105"/>
      <c r="K16" s="138"/>
      <c r="L16" s="138"/>
      <c r="M16" s="135">
        <f t="shared" si="6"/>
        <v>0</v>
      </c>
      <c r="N16" s="135">
        <f t="shared" si="7"/>
        <v>1119012</v>
      </c>
      <c r="O16" s="137">
        <f t="shared" si="8"/>
        <v>1119012</v>
      </c>
      <c r="Q16" s="153"/>
    </row>
    <row r="17" spans="1:17">
      <c r="A17" s="15">
        <v>1.7</v>
      </c>
      <c r="B17" s="4" t="s">
        <v>202</v>
      </c>
      <c r="C17" s="105"/>
      <c r="D17" s="105">
        <v>6266</v>
      </c>
      <c r="E17" s="135">
        <f t="shared" si="5"/>
        <v>6266</v>
      </c>
      <c r="F17" s="105">
        <v>1898</v>
      </c>
      <c r="G17" s="105"/>
      <c r="H17" s="105"/>
      <c r="I17" s="105"/>
      <c r="J17" s="105"/>
      <c r="K17" s="138"/>
      <c r="L17" s="138"/>
      <c r="M17" s="135">
        <f t="shared" si="6"/>
        <v>1898</v>
      </c>
      <c r="N17" s="135">
        <f t="shared" si="7"/>
        <v>6266</v>
      </c>
      <c r="O17" s="137">
        <f t="shared" si="8"/>
        <v>8164</v>
      </c>
      <c r="Q17" s="153"/>
    </row>
    <row r="18" spans="1:17">
      <c r="A18" s="15">
        <v>1.8</v>
      </c>
      <c r="B18" s="4" t="s">
        <v>203</v>
      </c>
      <c r="C18" s="105"/>
      <c r="D18" s="105">
        <v>6266</v>
      </c>
      <c r="E18" s="135">
        <f t="shared" si="5"/>
        <v>6266</v>
      </c>
      <c r="F18" s="105">
        <v>1898</v>
      </c>
      <c r="G18" s="105"/>
      <c r="H18" s="105"/>
      <c r="I18" s="105"/>
      <c r="J18" s="105"/>
      <c r="K18" s="138"/>
      <c r="L18" s="138"/>
      <c r="M18" s="135">
        <f t="shared" si="6"/>
        <v>1898</v>
      </c>
      <c r="N18" s="135">
        <f t="shared" si="7"/>
        <v>6266</v>
      </c>
      <c r="O18" s="137">
        <f t="shared" si="8"/>
        <v>8164</v>
      </c>
      <c r="Q18" s="153"/>
    </row>
    <row r="19" spans="1:17">
      <c r="A19" s="46"/>
      <c r="B19" s="2" t="s">
        <v>73</v>
      </c>
      <c r="C19" s="141"/>
      <c r="D19" s="141"/>
      <c r="E19" s="141"/>
      <c r="F19" s="141"/>
      <c r="G19" s="141"/>
      <c r="H19" s="141"/>
      <c r="I19" s="141"/>
      <c r="J19" s="141"/>
      <c r="K19" s="141"/>
      <c r="L19" s="141"/>
      <c r="M19" s="141"/>
      <c r="N19" s="141"/>
      <c r="O19" s="142"/>
    </row>
    <row r="20" spans="1:17" ht="11.25" customHeight="1" thickBot="1">
      <c r="A20" s="48">
        <v>2</v>
      </c>
      <c r="B20" s="143" t="s">
        <v>59</v>
      </c>
      <c r="C20" s="144"/>
      <c r="D20" s="144"/>
      <c r="E20" s="144"/>
      <c r="F20" s="144"/>
      <c r="G20" s="144"/>
      <c r="H20" s="144"/>
      <c r="I20" s="144"/>
      <c r="J20" s="144"/>
      <c r="K20" s="144"/>
      <c r="L20" s="144"/>
      <c r="M20" s="144">
        <f>C20+F20-H20-I20</f>
        <v>0</v>
      </c>
      <c r="N20" s="144">
        <f t="shared" ref="N20" si="9">D20+G20+H20-J20+K20-L20</f>
        <v>0</v>
      </c>
      <c r="O20" s="145">
        <f>M20+N20</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3"/>
  <sheetViews>
    <sheetView workbookViewId="0">
      <selection activeCell="B9" sqref="B9:C9"/>
    </sheetView>
  </sheetViews>
  <sheetFormatPr defaultColWidth="43.5703125" defaultRowHeight="11.25"/>
  <cols>
    <col min="1" max="1" width="5.28515625" style="148" customWidth="1"/>
    <col min="2" max="2" width="73.85546875" style="149" customWidth="1"/>
    <col min="3" max="3" width="131.42578125" style="150" customWidth="1"/>
    <col min="4" max="5" width="10.28515625" style="146" customWidth="1"/>
    <col min="6" max="16384" width="43.5703125" style="146"/>
  </cols>
  <sheetData>
    <row r="1" spans="1:3" ht="12.75" thickTop="1" thickBot="1">
      <c r="A1" s="192" t="s">
        <v>127</v>
      </c>
      <c r="B1" s="193"/>
      <c r="C1" s="194"/>
    </row>
    <row r="2" spans="1:3" ht="26.25" customHeight="1">
      <c r="A2" s="147"/>
      <c r="B2" s="195" t="s">
        <v>128</v>
      </c>
      <c r="C2" s="195"/>
    </row>
    <row r="3" spans="1:3">
      <c r="A3" s="189" t="s">
        <v>129</v>
      </c>
      <c r="B3" s="190"/>
      <c r="C3" s="191"/>
    </row>
    <row r="4" spans="1:3">
      <c r="A4" s="147"/>
      <c r="B4" s="182" t="s">
        <v>130</v>
      </c>
      <c r="C4" s="183" t="s">
        <v>130</v>
      </c>
    </row>
    <row r="5" spans="1:3">
      <c r="A5" s="147"/>
      <c r="B5" s="182" t="s">
        <v>131</v>
      </c>
      <c r="C5" s="183" t="s">
        <v>131</v>
      </c>
    </row>
    <row r="6" spans="1:3">
      <c r="A6" s="147"/>
      <c r="B6" s="182" t="s">
        <v>132</v>
      </c>
      <c r="C6" s="183" t="s">
        <v>132</v>
      </c>
    </row>
    <row r="7" spans="1:3">
      <c r="A7" s="147"/>
      <c r="B7" s="182" t="s">
        <v>160</v>
      </c>
      <c r="C7" s="183" t="s">
        <v>133</v>
      </c>
    </row>
    <row r="8" spans="1:3">
      <c r="A8" s="189" t="s">
        <v>134</v>
      </c>
      <c r="B8" s="190"/>
      <c r="C8" s="191"/>
    </row>
    <row r="9" spans="1:3">
      <c r="A9" s="147"/>
      <c r="B9" s="182" t="s">
        <v>135</v>
      </c>
      <c r="C9" s="183" t="s">
        <v>135</v>
      </c>
    </row>
    <row r="10" spans="1:3">
      <c r="A10" s="147"/>
      <c r="B10" s="182" t="s">
        <v>136</v>
      </c>
      <c r="C10" s="183" t="s">
        <v>136</v>
      </c>
    </row>
    <row r="11" spans="1:3">
      <c r="A11" s="147"/>
      <c r="B11" s="182" t="s">
        <v>137</v>
      </c>
      <c r="C11" s="183" t="s">
        <v>137</v>
      </c>
    </row>
    <row r="12" spans="1:3">
      <c r="A12" s="147"/>
      <c r="B12" s="182" t="s">
        <v>138</v>
      </c>
      <c r="C12" s="183" t="s">
        <v>138</v>
      </c>
    </row>
    <row r="13" spans="1:3" ht="11.25" customHeight="1">
      <c r="A13" s="184" t="s">
        <v>139</v>
      </c>
      <c r="B13" s="184"/>
      <c r="C13" s="184"/>
    </row>
    <row r="14" spans="1:3">
      <c r="A14" s="147"/>
      <c r="B14" s="182" t="s">
        <v>140</v>
      </c>
      <c r="C14" s="183"/>
    </row>
    <row r="15" spans="1:3">
      <c r="A15" s="147"/>
      <c r="B15" s="187" t="s">
        <v>141</v>
      </c>
      <c r="C15" s="188"/>
    </row>
    <row r="16" spans="1:3">
      <c r="A16" s="147"/>
      <c r="B16" s="187" t="s">
        <v>142</v>
      </c>
      <c r="C16" s="188"/>
    </row>
    <row r="17" spans="1:3">
      <c r="A17" s="147"/>
      <c r="B17" s="187" t="s">
        <v>143</v>
      </c>
      <c r="C17" s="188"/>
    </row>
    <row r="18" spans="1:3">
      <c r="A18" s="147"/>
      <c r="B18" s="182" t="s">
        <v>144</v>
      </c>
      <c r="C18" s="183"/>
    </row>
    <row r="19" spans="1:3">
      <c r="A19" s="147"/>
      <c r="B19" s="182" t="s">
        <v>145</v>
      </c>
      <c r="C19" s="183"/>
    </row>
    <row r="20" spans="1:3">
      <c r="A20" s="147"/>
      <c r="B20" s="182" t="s">
        <v>146</v>
      </c>
      <c r="C20" s="183"/>
    </row>
    <row r="21" spans="1:3" ht="11.25" customHeight="1">
      <c r="A21" s="184" t="s">
        <v>147</v>
      </c>
      <c r="B21" s="184"/>
      <c r="C21" s="184"/>
    </row>
    <row r="22" spans="1:3" ht="33.75" customHeight="1">
      <c r="A22" s="147"/>
      <c r="B22" s="182" t="s">
        <v>148</v>
      </c>
      <c r="C22" s="183"/>
    </row>
    <row r="23" spans="1:3" ht="14.25" customHeight="1">
      <c r="A23" s="147"/>
      <c r="B23" s="182" t="s">
        <v>149</v>
      </c>
      <c r="C23" s="183"/>
    </row>
    <row r="24" spans="1:3">
      <c r="A24" s="184" t="s">
        <v>150</v>
      </c>
      <c r="B24" s="184"/>
      <c r="C24" s="184"/>
    </row>
    <row r="25" spans="1:3">
      <c r="A25" s="147"/>
      <c r="B25" s="182" t="s">
        <v>151</v>
      </c>
      <c r="C25" s="183"/>
    </row>
    <row r="26" spans="1:3">
      <c r="A26" s="147"/>
      <c r="B26" s="182" t="s">
        <v>152</v>
      </c>
      <c r="C26" s="183"/>
    </row>
    <row r="27" spans="1:3">
      <c r="A27" s="147"/>
      <c r="B27" s="182" t="s">
        <v>153</v>
      </c>
      <c r="C27" s="183"/>
    </row>
    <row r="28" spans="1:3" ht="11.25" customHeight="1">
      <c r="A28" s="184" t="s">
        <v>154</v>
      </c>
      <c r="B28" s="184"/>
      <c r="C28" s="184"/>
    </row>
    <row r="29" spans="1:3">
      <c r="A29" s="147"/>
      <c r="B29" s="182" t="s">
        <v>155</v>
      </c>
      <c r="C29" s="183"/>
    </row>
    <row r="30" spans="1:3" ht="21.75" customHeight="1">
      <c r="A30" s="147"/>
      <c r="B30" s="182" t="s">
        <v>156</v>
      </c>
      <c r="C30" s="183"/>
    </row>
    <row r="31" spans="1:3">
      <c r="A31" s="184" t="s">
        <v>157</v>
      </c>
      <c r="B31" s="184"/>
      <c r="C31" s="184"/>
    </row>
    <row r="32" spans="1:3">
      <c r="A32" s="147"/>
      <c r="B32" s="182" t="s">
        <v>158</v>
      </c>
      <c r="C32" s="183"/>
    </row>
    <row r="33" spans="1:3" ht="12">
      <c r="A33" s="147"/>
      <c r="B33" s="185" t="s">
        <v>159</v>
      </c>
      <c r="C33" s="186"/>
    </row>
  </sheetData>
  <mergeCells count="33">
    <mergeCell ref="B6:C6"/>
    <mergeCell ref="A1:C1"/>
    <mergeCell ref="B2:C2"/>
    <mergeCell ref="A3:C3"/>
    <mergeCell ref="B4:C4"/>
    <mergeCell ref="B5:C5"/>
    <mergeCell ref="B16:C16"/>
    <mergeCell ref="B7:C7"/>
    <mergeCell ref="A8:C8"/>
    <mergeCell ref="B9:C9"/>
    <mergeCell ref="B10:C10"/>
    <mergeCell ref="B11:C11"/>
    <mergeCell ref="B12:C12"/>
    <mergeCell ref="A13:C13"/>
    <mergeCell ref="B14:C14"/>
    <mergeCell ref="B15:C15"/>
    <mergeCell ref="A28:C28"/>
    <mergeCell ref="B17:C17"/>
    <mergeCell ref="B18:C18"/>
    <mergeCell ref="B19:C19"/>
    <mergeCell ref="B20:C20"/>
    <mergeCell ref="A21:C21"/>
    <mergeCell ref="B22:C22"/>
    <mergeCell ref="B23:C23"/>
    <mergeCell ref="A24:C24"/>
    <mergeCell ref="B25:C25"/>
    <mergeCell ref="B26:C26"/>
    <mergeCell ref="B27:C27"/>
    <mergeCell ref="B29:C29"/>
    <mergeCell ref="B30:C30"/>
    <mergeCell ref="A31:C31"/>
    <mergeCell ref="B32:C32"/>
    <mergeCell ref="B33:C33"/>
  </mergeCells>
  <pageMargins left="0.7" right="0.7" top="0.75" bottom="0.75" header="0.3" footer="0.3"/>
  <pageSetup orientation="portrait" horizontalDpi="0" verticalDpi="0" r:id="rId1"/>
  <headerFooter>
    <oddHeader>&amp;L&amp;"arial"&amp;14&amp;K000000&amp;BClassification:&amp;B &amp;KC62828&amp;BConfidential</oddHeader>
    <oddFooter>&amp;L&amp;"arial"&amp;14&amp;K000000&amp;BClassification:&amp;B &amp;KC62828&amp;BConfidential</oddFooter>
    <evenHeader>&amp;L&amp;"arial"&amp;14&amp;K000000&amp;BClassification:&amp;B &amp;KC62828&amp;BConfidential</evenHeader>
    <evenFooter>&amp;L&amp;"arial"&amp;14&amp;K000000&amp;BClassification:&amp;B &amp;KC62828&amp;BConfidential</evenFooter>
    <firstHeader>&amp;L&amp;"arial"&amp;14&amp;K000000&amp;BClassification:&amp;B &amp;KC62828&amp;BConfidential</firstHeader>
    <firstFooter>&amp;L&amp;"arial"&amp;14&amp;K000000&amp;BClassification:&amp;B &amp;KC62828&amp;BConfidential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Confidential</attrValue>
  <customPropName>BB</customPropName>
  <timestamp> 4/2/2025 7:58:09 PM</timestamp>
  <userName>System</userName>
  <computerName>FIN-27-14.BSB.GE</computerName>
  <guid>{71224272-ed99-4944-9ca9-77013c7634a4}</guid>
  <hdr>
    <r>
      <fontName>arial</fontName>
      <fontColor>000000</fontColor>
      <fontSize>14</fontSize>
      <b/>
      <text xml:space="preserve">Classification:</text>
    </r>
    <r>
      <fontName>arial</fontName>
      <fontColor>000000</fontColor>
      <fontSize>14</fontSize>
      <text xml:space="preserve"> </text>
    </r>
    <r>
      <fontName>arial</fontName>
      <fontColor>C62828</fontColor>
      <fontSize>14</fontSize>
      <b/>
      <text xml:space="preserve">Confidential</text>
    </r>
  </hdr>
  <ftr>
    <r>
      <fontName>arial</fontName>
      <fontColor>000000</fontColor>
      <fontSize>14</fontSize>
      <b/>
      <text xml:space="preserve">Classification:</text>
    </r>
    <r>
      <fontName>arial</fontName>
      <fontColor>000000</fontColor>
      <fontSize>14</fontSize>
      <text xml:space="preserve"> </text>
    </r>
    <r>
      <fontName>arial</fontName>
      <fontColor>C62828</fontColor>
      <fontSize>14</fontSize>
      <b/>
      <text xml:space="preserve">Confidential</text>
    </r>
  </ftr>
</GTBClassification>
</file>

<file path=customXml/itemProps1.xml><?xml version="1.0" encoding="utf-8"?>
<ds:datastoreItem xmlns:ds="http://schemas.openxmlformats.org/officeDocument/2006/customXml" ds:itemID="{08212A6C-4C1A-440C-9E3D-CCFE4509FB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ClassificationData:&lt;BB:Confidential&gt;</cp:keywords>
  <cp:lastModifiedBy/>
  <dcterms:created xsi:type="dcterms:W3CDTF">2006-09-16T00:00:00Z</dcterms:created>
  <dcterms:modified xsi:type="dcterms:W3CDTF">2025-04-02T15:58:11Z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B">
    <vt:lpwstr>Confidential</vt:lpwstr>
  </property>
  <property fmtid="{D5CDD505-2E9C-101B-9397-08002B2CF9AE}" pid="3" name="ClassifiedBy">
    <vt:lpwstr>System</vt:lpwstr>
  </property>
  <property fmtid="{D5CDD505-2E9C-101B-9397-08002B2CF9AE}" pid="4" name="ClassificationHost">
    <vt:lpwstr>FIN-27-14.BSB.GE</vt:lpwstr>
  </property>
  <property fmtid="{D5CDD505-2E9C-101B-9397-08002B2CF9AE}" pid="5" name="ClassificationDate">
    <vt:lpwstr> 4/2/2025 7:58:09 PM</vt:lpwstr>
  </property>
  <property fmtid="{D5CDD505-2E9C-101B-9397-08002B2CF9AE}" pid="6" name="ClassificationGUID">
    <vt:lpwstr>{71224272-ed99-4944-9ca9-77013c7634a4}</vt:lpwstr>
  </property>
</Properties>
</file>